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5480" windowHeight="5655" activeTab="0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_xlnm.Print_Area" localSheetId="1">'OTCHET'!$A:$L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<sst xmlns="http://schemas.openxmlformats.org/spreadsheetml/2006/main" count="2780" uniqueCount="1850">
  <si>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</si>
  <si>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</si>
  <si>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</si>
  <si>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</si>
  <si>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</si>
  <si>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</si>
  <si>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</si>
  <si>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</si>
  <si>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</si>
  <si>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</si>
  <si>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</si>
  <si>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</si>
  <si>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</si>
  <si>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</si>
  <si>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</si>
  <si>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</si>
  <si>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</si>
  <si>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</si>
  <si>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</si>
  <si>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</si>
  <si>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</si>
  <si>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</si>
  <si>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</si>
  <si>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</si>
  <si>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</si>
  <si>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</si>
  <si>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</si>
  <si>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</si>
  <si>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</si>
  <si>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</si>
  <si>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</si>
  <si>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</si>
  <si>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</si>
  <si>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</si>
  <si>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</si>
  <si>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</si>
  <si>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</si>
  <si>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</si>
  <si>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</si>
  <si>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</si>
  <si>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</si>
  <si>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</si>
  <si>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</si>
  <si>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</si>
  <si>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</si>
  <si>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</si>
  <si>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</si>
  <si>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</si>
  <si>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</si>
  <si>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</si>
  <si>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</si>
  <si>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</si>
  <si>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</si>
  <si>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</si>
  <si>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</si>
  <si>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</si>
  <si>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</si>
  <si>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</si>
  <si>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</si>
  <si>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</si>
  <si>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</si>
  <si>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</si>
  <si>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</si>
  <si>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</si>
  <si>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</si>
  <si>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</si>
  <si>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</si>
  <si>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</si>
  <si>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</si>
  <si>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</si>
  <si>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</si>
  <si>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</si>
  <si>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</si>
  <si>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</si>
  <si>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</si>
  <si>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</si>
  <si>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</si>
  <si>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</si>
  <si>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</si>
  <si>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</si>
  <si>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</si>
  <si>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</si>
  <si>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</si>
  <si>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</si>
  <si>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</si>
  <si>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</si>
  <si>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</si>
  <si>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</si>
  <si>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</si>
  <si>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</si>
  <si>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</si>
  <si>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</si>
  <si>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</si>
  <si>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</si>
  <si>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</si>
  <si>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</si>
  <si>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</si>
  <si>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</si>
  <si>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</si>
  <si>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</si>
  <si>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</si>
  <si>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</si>
  <si>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</si>
  <si>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</si>
  <si>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</si>
  <si>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</si>
  <si>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</si>
  <si>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</si>
  <si>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</si>
  <si>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</si>
  <si>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</si>
  <si>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</si>
  <si>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</si>
  <si>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</si>
  <si>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</si>
  <si>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</si>
  <si>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</si>
  <si>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</si>
  <si>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</si>
  <si>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</si>
  <si>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</si>
  <si>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</si>
  <si>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</si>
  <si>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</si>
  <si>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</si>
  <si>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</si>
  <si>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</si>
  <si>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</si>
  <si>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</si>
  <si>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</si>
  <si>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</si>
  <si>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</si>
  <si>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</si>
  <si>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</si>
  <si>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МЕСЕЧЕН ОТЧЕТ ЗА ДРУГИ СРЕДСТВА ОТ ЕВРОПЕЙСКИЯ СЪЮЗ</t>
  </si>
  <si>
    <t xml:space="preserve">                                                                                Е Ж Е М Е С Е Ч Е Н     О Т Ч Е Т 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</si>
  <si>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</si>
  <si>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</si>
  <si>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</si>
  <si>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</si>
  <si>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</si>
  <si>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</si>
  <si>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</si>
  <si>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</si>
  <si>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</si>
  <si>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</si>
  <si>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</si>
  <si>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</si>
  <si>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</si>
  <si>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</si>
  <si>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</si>
  <si>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</si>
  <si>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</si>
  <si>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</si>
  <si>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</si>
  <si>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</si>
  <si>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</si>
  <si>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</si>
  <si>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</si>
  <si>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</si>
  <si>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</si>
  <si>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</si>
  <si>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</si>
  <si>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</si>
  <si>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</si>
  <si>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</si>
  <si>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</si>
  <si>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</si>
  <si>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</si>
  <si>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</si>
  <si>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</si>
  <si>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</si>
  <si>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</si>
  <si>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</si>
  <si>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</si>
  <si>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</si>
  <si>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</si>
  <si>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</si>
  <si>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</si>
  <si>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</si>
  <si>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</si>
  <si>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</si>
  <si>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</si>
  <si>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</si>
  <si>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</si>
  <si>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</si>
  <si>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</si>
  <si>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</si>
  <si>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</si>
  <si>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</si>
  <si>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</si>
  <si>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</si>
  <si>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</si>
  <si>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</si>
  <si>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</si>
  <si>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</si>
  <si>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</si>
  <si>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</si>
  <si>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</si>
  <si>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</si>
  <si>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</si>
  <si>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</si>
  <si>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</si>
  <si>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</si>
  <si>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</si>
  <si>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</si>
  <si>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</si>
  <si>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</si>
  <si>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</si>
  <si>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</si>
  <si>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</si>
  <si>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</si>
  <si>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</si>
  <si>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</si>
  <si>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</si>
  <si>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</si>
  <si>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</si>
  <si>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</si>
  <si>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</si>
  <si>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</si>
  <si>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</si>
  <si>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</si>
  <si>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</si>
  <si>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</si>
  <si>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</si>
  <si>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</si>
  <si>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</si>
  <si>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</si>
  <si>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</si>
  <si>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</si>
  <si>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</si>
  <si>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</si>
  <si>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</si>
  <si>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</si>
  <si>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</si>
  <si>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</si>
  <si>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</si>
  <si>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</si>
  <si>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</si>
  <si>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</si>
  <si>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</si>
  <si>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</si>
  <si>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</si>
  <si>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</si>
  <si>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</si>
  <si>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</si>
  <si>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</si>
  <si>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</si>
  <si>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</si>
  <si>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</si>
  <si>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</si>
  <si>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</si>
  <si>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</si>
  <si>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</si>
  <si>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</si>
  <si>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</si>
  <si>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</si>
  <si>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</si>
  <si>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</si>
  <si>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</si>
  <si>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</si>
  <si>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</si>
  <si>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</si>
  <si>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</si>
  <si>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</si>
  <si>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</si>
  <si>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</si>
  <si>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</si>
  <si>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</si>
  <si>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</si>
  <si>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</si>
  <si>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</si>
  <si>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</si>
  <si>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</si>
  <si>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</si>
  <si>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</si>
  <si>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</si>
  <si>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</si>
  <si>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</si>
  <si>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</si>
  <si>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</si>
  <si>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</si>
  <si>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</si>
  <si>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</si>
  <si>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</si>
  <si>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</si>
  <si>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</si>
  <si>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</si>
  <si>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</si>
  <si>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</si>
  <si>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</si>
  <si>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</si>
  <si>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</si>
  <si>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</si>
  <si>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</si>
  <si>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</si>
  <si>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</si>
  <si>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</si>
  <si>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</si>
  <si>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</si>
  <si>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</si>
  <si>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</si>
  <si>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</si>
  <si>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</si>
  <si>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</si>
  <si>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</si>
  <si>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</si>
  <si>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</si>
  <si>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</si>
  <si>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</si>
  <si>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</si>
  <si>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</si>
  <si>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</si>
  <si>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</si>
  <si>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</si>
  <si>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</si>
  <si>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</si>
  <si>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</si>
  <si>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</si>
  <si>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</si>
  <si>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</si>
  <si>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</si>
  <si>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</si>
  <si>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</si>
  <si>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</si>
  <si>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</si>
  <si>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</si>
  <si>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</si>
  <si>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</si>
  <si>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</si>
  <si>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</si>
  <si>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</si>
  <si>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</si>
  <si>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</si>
  <si>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</si>
  <si>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</si>
  <si>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</si>
  <si>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</si>
  <si>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</si>
  <si>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</si>
  <si>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</si>
  <si>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</si>
  <si>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</si>
  <si>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</si>
  <si>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</si>
  <si>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</si>
  <si>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</si>
  <si>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</si>
  <si>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</si>
  <si>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</si>
  <si>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</si>
  <si>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</si>
  <si>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</si>
  <si>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</si>
  <si>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</si>
  <si>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</si>
  <si>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</si>
  <si>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</si>
  <si>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</si>
  <si>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</si>
  <si>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</si>
  <si>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</si>
  <si>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</si>
  <si>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</si>
  <si>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</si>
  <si>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</si>
  <si>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</si>
  <si>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</si>
  <si>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</si>
  <si>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</si>
  <si>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</si>
  <si>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</si>
  <si>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</si>
  <si>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</si>
  <si>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</si>
  <si>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</si>
  <si>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</si>
  <si>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</si>
  <si>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</si>
  <si>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</si>
  <si>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</si>
  <si>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</si>
  <si>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</si>
  <si>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</si>
  <si>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</si>
  <si>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</si>
  <si>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</si>
  <si>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</si>
  <si>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</si>
  <si>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</si>
  <si>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</si>
  <si>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</si>
  <si>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</si>
  <si>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</si>
  <si>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</si>
  <si>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</si>
  <si>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</si>
  <si>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</si>
  <si>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</si>
  <si>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</si>
  <si>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</si>
  <si>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</si>
  <si>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</si>
  <si>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</si>
  <si>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</si>
  <si>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</si>
  <si>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</si>
  <si>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</si>
  <si>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</si>
  <si>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</si>
  <si>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</si>
  <si>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</si>
  <si>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</si>
  <si>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</si>
  <si>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</si>
  <si>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</si>
  <si>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</si>
  <si>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</si>
  <si>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</si>
  <si>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</si>
  <si>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</si>
  <si>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</si>
  <si>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</si>
  <si>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</si>
  <si>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</si>
  <si>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</si>
  <si>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</si>
  <si>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</si>
  <si>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</si>
  <si>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</si>
  <si>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</si>
  <si>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</si>
  <si>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</si>
  <si>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</si>
  <si>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</si>
  <si>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</si>
  <si>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</si>
  <si>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</si>
  <si>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</si>
  <si>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</si>
  <si>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</si>
  <si>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</si>
  <si>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</si>
  <si>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</si>
  <si>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</si>
  <si>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</si>
  <si>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</si>
  <si>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</si>
  <si>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</si>
  <si>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</si>
  <si>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</si>
  <si>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</si>
  <si>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</si>
  <si>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</si>
  <si>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</si>
  <si>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</si>
  <si>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</si>
  <si>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</si>
  <si>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</si>
  <si>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</si>
  <si>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</si>
  <si>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</si>
  <si>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</si>
  <si>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</si>
  <si>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</si>
  <si>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</si>
  <si>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</si>
  <si>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</si>
  <si>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</si>
  <si>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</si>
  <si>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</si>
  <si>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</si>
  <si>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</si>
  <si>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</si>
  <si>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</si>
  <si>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</si>
  <si>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</si>
  <si>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</si>
  <si>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</si>
  <si>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</si>
  <si>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</si>
  <si>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</si>
  <si>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</si>
  <si>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</si>
  <si>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</si>
  <si>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</si>
  <si>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</si>
  <si>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</si>
  <si>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</si>
  <si>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</si>
  <si>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</si>
  <si>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</si>
  <si>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</si>
  <si>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</si>
  <si>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</si>
  <si>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</si>
  <si>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</si>
  <si>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</si>
  <si>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</si>
  <si>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</si>
  <si>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</si>
  <si>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</si>
  <si>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</si>
  <si>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</si>
  <si>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</si>
  <si>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</si>
  <si>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</si>
  <si>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</si>
  <si>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</si>
  <si>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</si>
  <si>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</si>
  <si>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</si>
  <si>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</si>
  <si>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</si>
  <si>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</si>
  <si>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</si>
  <si>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</si>
  <si>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</si>
  <si>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</si>
  <si>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</si>
  <si>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</si>
  <si>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</si>
  <si>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</si>
  <si>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</si>
  <si>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</si>
  <si>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</si>
  <si>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</si>
  <si>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</si>
  <si>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</si>
  <si>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</si>
  <si>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</si>
  <si>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</si>
  <si>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</si>
  <si>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</si>
  <si>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</si>
  <si>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</si>
  <si>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</si>
  <si>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</si>
  <si>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</si>
  <si>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</si>
  <si>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</si>
  <si>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</si>
  <si>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</si>
  <si>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</si>
  <si>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</si>
  <si>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</si>
  <si>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</si>
  <si>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</si>
  <si>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</si>
  <si>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</si>
  <si>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</si>
  <si>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</si>
  <si>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</si>
  <si>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</si>
  <si>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</si>
  <si>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</si>
  <si>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</si>
  <si>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</si>
  <si>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</si>
  <si>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</si>
  <si>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</si>
  <si>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</si>
  <si>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</si>
  <si>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</si>
  <si>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</si>
  <si>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</si>
  <si>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</si>
  <si>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</si>
  <si>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</si>
  <si>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</si>
  <si>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</si>
  <si>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</si>
  <si>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</si>
  <si>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</si>
  <si>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</si>
  <si>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</si>
  <si>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</si>
  <si>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</si>
  <si>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</si>
  <si>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</si>
  <si>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</si>
  <si>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</si>
  <si>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</si>
  <si>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</si>
  <si>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</si>
  <si>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</si>
  <si>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</si>
  <si>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</si>
  <si>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</si>
  <si>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</si>
  <si>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</si>
  <si>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</si>
  <si>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</si>
  <si>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</si>
  <si>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</si>
  <si>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</si>
  <si>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</si>
  <si>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</si>
  <si>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</si>
  <si>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</si>
  <si>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</si>
  <si>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</si>
  <si>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</si>
  <si>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</si>
  <si>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</si>
  <si>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</si>
  <si>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</si>
  <si>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</si>
  <si>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</si>
  <si>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</si>
  <si>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</si>
  <si>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</si>
  <si>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</si>
  <si>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</si>
  <si>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</si>
  <si>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</si>
  <si>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</si>
  <si>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</si>
  <si>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</si>
  <si>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</si>
  <si>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</si>
  <si>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</si>
  <si>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</si>
  <si>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</si>
  <si>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</si>
  <si>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</si>
  <si>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</si>
  <si>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</si>
  <si>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</si>
  <si>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</si>
  <si>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</si>
  <si>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</si>
  <si>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</si>
  <si>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</si>
  <si>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</si>
  <si>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</si>
  <si>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</si>
  <si>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</si>
  <si>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</si>
  <si>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</si>
  <si>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</si>
  <si>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</si>
  <si>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</si>
  <si>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</si>
  <si>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</si>
  <si>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</si>
  <si>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</si>
  <si>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</si>
  <si>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</si>
  <si>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</si>
  <si>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</si>
  <si>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</si>
  <si>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</si>
  <si>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</si>
  <si>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</si>
  <si>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</si>
  <si>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</si>
  <si>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</si>
  <si>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</si>
  <si>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</si>
  <si>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</si>
  <si>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</si>
  <si>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</si>
  <si>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</si>
  <si>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</si>
  <si>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</si>
  <si>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</si>
  <si>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</si>
  <si>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</si>
  <si>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</si>
  <si>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</si>
  <si>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</si>
  <si>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</si>
  <si>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</si>
  <si>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</si>
  <si>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</si>
  <si>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</si>
  <si>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</si>
  <si>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</si>
  <si>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</si>
  <si>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</si>
  <si>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</si>
  <si>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</si>
  <si>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</si>
  <si>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</si>
  <si>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</si>
  <si>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</si>
  <si>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</si>
  <si>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</si>
  <si>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</si>
  <si>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</si>
  <si>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</si>
  <si>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</si>
  <si>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</si>
  <si>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</si>
  <si>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</si>
  <si>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</si>
  <si>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</si>
  <si>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</si>
  <si>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</si>
  <si>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</si>
  <si>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</si>
  <si>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</si>
  <si>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</si>
  <si>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</si>
  <si>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</si>
  <si>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</si>
  <si>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</si>
  <si>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</si>
  <si>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</si>
  <si>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</si>
  <si>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</si>
  <si>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</si>
  <si>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</si>
  <si>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</si>
  <si>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</si>
  <si>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</si>
  <si>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</si>
  <si>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</si>
  <si>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</si>
  <si>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</si>
  <si>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</si>
  <si>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</si>
  <si>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</si>
  <si>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</si>
  <si>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</si>
  <si>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</si>
  <si>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</si>
  <si>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</si>
  <si>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</si>
  <si>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</si>
  <si>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</si>
  <si>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</si>
  <si>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</si>
  <si>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</si>
  <si>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</si>
  <si>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</si>
  <si>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</si>
  <si>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</si>
  <si>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</si>
  <si>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</si>
  <si>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</si>
  <si>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</si>
  <si>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</si>
  <si>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</si>
  <si>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</si>
  <si>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</si>
  <si>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</si>
  <si>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</si>
  <si>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</si>
  <si>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</si>
  <si>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</si>
  <si>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</si>
  <si>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</si>
  <si>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</si>
  <si>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</si>
  <si>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</si>
  <si>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</si>
  <si>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</si>
  <si>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</si>
  <si>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</si>
  <si>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</si>
  <si>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</si>
  <si>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</si>
  <si>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</si>
  <si>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</si>
  <si>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</si>
  <si>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</si>
  <si>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</si>
  <si>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</si>
  <si>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</si>
  <si>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</si>
  <si>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</si>
  <si>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</si>
  <si>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</si>
  <si>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</si>
  <si>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</si>
  <si>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</si>
  <si>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</si>
  <si>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</si>
  <si>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</si>
  <si>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</si>
  <si>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</si>
  <si>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</si>
  <si>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</si>
  <si>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</si>
  <si>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</si>
  <si>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</si>
  <si>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</si>
  <si>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</si>
  <si>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</si>
  <si>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</si>
  <si>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</si>
  <si>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</si>
  <si>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</si>
  <si>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</si>
  <si>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</si>
  <si>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</si>
  <si>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</si>
  <si>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</si>
  <si>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</si>
  <si>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</si>
  <si>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</si>
  <si>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</si>
  <si>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</si>
  <si>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</si>
  <si>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</si>
  <si>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</si>
  <si>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</si>
  <si>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</si>
  <si>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</si>
  <si>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</si>
  <si>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</si>
  <si>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</si>
  <si>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</si>
  <si>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</si>
  <si>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</si>
  <si>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</si>
  <si>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</si>
  <si>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</si>
  <si>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</si>
  <si>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</si>
  <si>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</si>
  <si>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</si>
  <si>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</si>
  <si>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</si>
  <si>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</si>
  <si>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</si>
  <si>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</si>
  <si>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</si>
  <si>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</si>
  <si>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</si>
  <si>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</si>
  <si>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</si>
  <si>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</si>
  <si>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</si>
  <si>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</si>
  <si>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</si>
  <si>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</si>
  <si>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</si>
  <si>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</si>
  <si>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</si>
  <si>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</si>
  <si>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</si>
  <si>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</si>
  <si>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</si>
  <si>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</si>
  <si>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</si>
  <si>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</si>
  <si>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</si>
  <si>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</si>
  <si>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</si>
  <si>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</si>
  <si>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</si>
  <si>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</si>
  <si>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</si>
  <si>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</si>
  <si>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</si>
  <si>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</si>
  <si>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</si>
  <si>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</si>
  <si>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</si>
  <si>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</si>
  <si>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</si>
  <si>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</si>
  <si>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</si>
  <si>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</si>
  <si>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</si>
  <si>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</si>
  <si>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</si>
  <si>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</si>
  <si>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</si>
  <si>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</si>
  <si>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</si>
  <si>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</si>
  <si>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</si>
  <si>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</si>
  <si>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</si>
  <si>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</si>
  <si>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</si>
  <si>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</si>
  <si>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</si>
  <si>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</si>
  <si>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</si>
  <si>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</si>
  <si>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</si>
  <si>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</si>
  <si>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</si>
  <si>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</si>
  <si>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</si>
  <si>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</si>
  <si>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</si>
  <si>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</si>
  <si>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</si>
  <si>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</si>
  <si>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</si>
  <si>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</si>
  <si>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</si>
  <si>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</si>
  <si>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</si>
  <si>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</si>
  <si>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</si>
  <si>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</si>
  <si>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</si>
  <si>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</si>
  <si>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</si>
  <si>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</si>
  <si>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</si>
  <si>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</si>
  <si>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</si>
  <si>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</si>
  <si>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</si>
  <si>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</si>
  <si>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</si>
  <si>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</si>
  <si>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</si>
  <si>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</si>
  <si>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</si>
  <si>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</si>
  <si>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</si>
  <si>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</si>
  <si>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</si>
  <si>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</si>
  <si>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</si>
  <si>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</si>
  <si>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</si>
  <si>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</si>
  <si>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</si>
  <si>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</si>
  <si>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</si>
  <si>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</si>
  <si>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</si>
  <si>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</si>
  <si>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</si>
  <si>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</si>
  <si>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</si>
  <si>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</si>
  <si>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</si>
  <si>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</si>
  <si>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</si>
  <si>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</si>
  <si>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</si>
  <si>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</si>
  <si>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</si>
  <si>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</si>
  <si>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</si>
  <si>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</si>
  <si>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</si>
  <si>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</si>
  <si>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</si>
  <si>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</si>
  <si>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</si>
  <si>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</si>
  <si>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</si>
  <si>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</si>
  <si>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</si>
  <si>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</si>
  <si>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</si>
  <si>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</si>
  <si>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</si>
  <si>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</si>
  <si>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</si>
  <si>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</si>
  <si>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</si>
  <si>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</si>
  <si>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</si>
  <si>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</si>
  <si>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</si>
  <si>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</si>
  <si>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</si>
  <si>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</si>
  <si>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</si>
  <si>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</si>
  <si>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</si>
  <si>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</si>
  <si>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</si>
  <si>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</si>
  <si>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</si>
  <si>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</si>
  <si>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</si>
  <si>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</si>
  <si>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</si>
  <si>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</si>
  <si>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</si>
  <si>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</si>
  <si>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</si>
  <si>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</si>
  <si>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</si>
  <si>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</si>
  <si>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</si>
  <si>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</si>
  <si>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</si>
  <si>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</si>
  <si>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</si>
  <si>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</si>
  <si>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</si>
  <si>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</si>
  <si>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</si>
  <si>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</si>
  <si>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</si>
  <si>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</si>
  <si>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</si>
  <si>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</si>
  <si>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</si>
  <si>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</si>
  <si>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</si>
  <si>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</si>
  <si>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</si>
  <si>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</si>
  <si>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</si>
  <si>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</si>
  <si>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</si>
  <si>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</si>
  <si>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</si>
  <si>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</si>
  <si>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</si>
  <si>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</si>
  <si>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</si>
  <si>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</si>
  <si>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</si>
  <si>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</si>
  <si>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</si>
  <si>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</si>
  <si>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</si>
  <si>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</si>
  <si>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</si>
  <si>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</si>
  <si>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</si>
  <si>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</si>
  <si>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</si>
  <si>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</si>
  <si>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</si>
  <si>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</si>
  <si>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</si>
  <si>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</si>
  <si>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</si>
  <si>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</si>
  <si>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</si>
  <si>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</si>
  <si>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</si>
  <si>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</si>
  <si>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</si>
  <si>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</si>
  <si>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</si>
  <si>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</si>
  <si>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</si>
  <si>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</si>
  <si>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</si>
  <si>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</si>
  <si>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</si>
  <si>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</si>
  <si>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</si>
  <si>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</si>
  <si>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</si>
  <si>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</si>
  <si>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</si>
  <si>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</si>
  <si>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</si>
  <si>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</si>
  <si>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</si>
  <si>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</si>
  <si>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</si>
  <si>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</si>
  <si>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</si>
  <si>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</si>
  <si>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</si>
  <si>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</si>
  <si>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</si>
  <si>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</si>
  <si>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</si>
  <si>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</si>
  <si>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</si>
  <si>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</si>
  <si>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</si>
  <si>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</si>
  <si>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</si>
  <si>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</si>
  <si>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</si>
  <si>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</si>
  <si>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</si>
  <si>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</si>
  <si>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</si>
  <si>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</si>
  <si>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</si>
  <si>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</si>
  <si>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</si>
  <si>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</si>
  <si>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</si>
  <si>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</si>
  <si>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</si>
  <si>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</si>
  <si>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</si>
  <si>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</si>
  <si>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</si>
  <si>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</si>
  <si>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</si>
  <si>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</si>
  <si>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</si>
  <si>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</si>
  <si>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</si>
  <si>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</si>
  <si>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</si>
  <si>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</si>
  <si>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</si>
  <si>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</si>
  <si>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</si>
  <si>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</si>
  <si>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</si>
  <si>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</si>
  <si>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</si>
  <si>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</si>
  <si>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</si>
  <si>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</si>
  <si>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</si>
  <si>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</si>
  <si>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</si>
  <si>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</si>
  <si>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</si>
  <si>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</si>
  <si>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</si>
  <si>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</si>
  <si>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</si>
  <si>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</si>
  <si>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</si>
  <si>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</si>
  <si>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</si>
  <si>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</si>
  <si>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</si>
  <si>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</si>
  <si>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</si>
  <si>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</si>
  <si>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</si>
  <si>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</si>
  <si>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</si>
  <si>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</si>
  <si>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</si>
  <si>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</si>
  <si>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</si>
  <si>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</si>
  <si>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</si>
  <si>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</si>
  <si>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</si>
  <si>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</si>
  <si>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</si>
  <si>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</si>
  <si>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</si>
  <si>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</si>
  <si>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</si>
  <si>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</si>
  <si>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</si>
  <si>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</si>
  <si>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</si>
  <si>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</si>
  <si>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</si>
  <si>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</si>
  <si>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</si>
  <si>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</si>
  <si>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</si>
  <si>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</si>
  <si>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</si>
  <si>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</si>
  <si>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</si>
  <si>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</si>
  <si>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</si>
  <si>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</si>
  <si>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</si>
  <si>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</si>
  <si>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</si>
  <si>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</si>
  <si>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</si>
  <si>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</si>
  <si>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</si>
  <si>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</si>
  <si>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</si>
  <si>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</si>
  <si>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</si>
  <si>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</si>
  <si>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</si>
  <si>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</si>
  <si>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</si>
  <si>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</si>
  <si>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</si>
  <si>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</si>
  <si>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</si>
  <si>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</si>
  <si>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</si>
  <si>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</si>
  <si>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</si>
  <si>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</si>
  <si>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</si>
  <si>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</si>
  <si>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</si>
  <si>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</si>
  <si>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</si>
  <si>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</si>
  <si>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</si>
  <si>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</si>
  <si>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</si>
  <si>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</si>
  <si>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</si>
  <si>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</si>
  <si>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</si>
  <si>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</si>
  <si>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</si>
  <si>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</si>
  <si>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</si>
  <si>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</si>
  <si>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</si>
  <si>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</si>
  <si>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</si>
  <si>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</si>
  <si>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</si>
  <si>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</si>
  <si>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</si>
  <si>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</si>
  <si>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</si>
  <si>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</si>
  <si>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</si>
  <si>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</si>
  <si>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</si>
  <si>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</si>
  <si>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</si>
  <si>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</si>
  <si>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</si>
  <si>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</si>
  <si>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</si>
  <si>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</si>
  <si>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</si>
  <si>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</si>
  <si>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</si>
  <si>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</si>
  <si>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</si>
  <si>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</si>
  <si>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</si>
  <si>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</si>
  <si>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</si>
  <si>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</si>
  <si>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</si>
  <si>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</si>
  <si>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</si>
  <si>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</si>
  <si>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</si>
  <si>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</si>
  <si>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</si>
  <si>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</si>
  <si>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</si>
  <si>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</si>
  <si>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</si>
  <si>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</si>
  <si>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</si>
  <si>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</si>
  <si>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</si>
  <si>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</si>
  <si>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</si>
  <si>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</si>
  <si>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</si>
  <si>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</si>
  <si>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</si>
  <si>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</si>
  <si>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</si>
  <si>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</si>
  <si>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</si>
  <si>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</si>
  <si>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</si>
  <si>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</si>
  <si>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</si>
  <si>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</si>
  <si>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</si>
  <si>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</si>
  <si>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</si>
  <si>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</si>
  <si>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</si>
  <si>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</si>
  <si>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</si>
  <si>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</si>
  <si>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</si>
  <si>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</si>
  <si>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</si>
  <si>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</si>
  <si>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</si>
  <si>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</si>
  <si>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</si>
  <si>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</si>
  <si>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</si>
  <si>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</si>
  <si>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</si>
  <si>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</si>
  <si>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</si>
  <si>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</si>
  <si>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</si>
  <si>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</si>
  <si>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</si>
  <si>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</si>
  <si>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</si>
  <si>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</si>
  <si>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</si>
  <si>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</si>
  <si>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</si>
  <si>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</si>
  <si>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</si>
  <si>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</si>
  <si>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</si>
  <si>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</si>
  <si>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</si>
  <si>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</si>
  <si>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</si>
  <si>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</si>
  <si>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</si>
  <si>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</si>
  <si>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</si>
  <si>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</si>
  <si>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</si>
  <si>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</si>
  <si>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</si>
  <si>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</si>
  <si>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</si>
  <si>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</si>
  <si>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</si>
  <si>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</si>
  <si>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</si>
  <si>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</si>
  <si>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</si>
  <si>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</si>
  <si>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</si>
  <si>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</si>
  <si>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</si>
  <si>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</si>
  <si>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</si>
  <si>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</si>
  <si>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</si>
  <si>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</si>
  <si>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</si>
  <si>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</si>
  <si>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</si>
  <si>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</si>
  <si>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</si>
  <si>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</si>
  <si>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</si>
  <si>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</si>
  <si>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</si>
  <si>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</si>
  <si>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</si>
  <si>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</si>
  <si>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</si>
  <si>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</si>
  <si>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</si>
  <si>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</si>
  <si>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</si>
  <si>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</si>
  <si>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</si>
  <si>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</si>
  <si>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</si>
  <si>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</si>
  <si>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</si>
  <si>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</si>
  <si>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</si>
  <si>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</si>
  <si>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</si>
  <si>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</si>
  <si>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</si>
  <si>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</si>
  <si>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</si>
  <si>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</si>
  <si>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</si>
  <si>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</si>
  <si>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</si>
  <si>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</si>
  <si>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</si>
  <si>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</si>
  <si>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</si>
  <si>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</si>
  <si>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</si>
  <si>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</si>
  <si>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</si>
  <si>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</si>
  <si>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</si>
  <si>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</si>
  <si>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</si>
  <si>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</si>
  <si>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</si>
  <si>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</si>
  <si>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</si>
  <si>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</si>
  <si>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</si>
  <si>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</si>
  <si>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</si>
  <si>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</si>
  <si>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</si>
  <si>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</si>
  <si>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</si>
  <si>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</si>
  <si>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</si>
  <si>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</si>
  <si>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</si>
  <si>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</si>
  <si>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</si>
  <si>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</si>
  <si>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</si>
  <si>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</si>
  <si>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</si>
  <si>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</si>
  <si>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</si>
  <si>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</si>
  <si>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</si>
  <si>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</si>
  <si>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</si>
  <si>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</si>
  <si>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</si>
  <si>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</si>
  <si>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</si>
  <si>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</si>
  <si>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</si>
  <si>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</si>
  <si>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</si>
  <si>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</si>
  <si>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</si>
  <si>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</si>
  <si>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</si>
  <si>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</si>
  <si>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</si>
  <si>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</si>
  <si>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</si>
  <si>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</si>
  <si>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</si>
  <si>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</si>
  <si>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</si>
  <si>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</si>
  <si>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</si>
  <si>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</si>
  <si>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</si>
  <si>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</si>
  <si>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</si>
  <si>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</si>
  <si>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</si>
  <si>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</si>
  <si>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</si>
  <si>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</si>
  <si>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</si>
  <si>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</si>
  <si>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</si>
  <si>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</si>
  <si>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</si>
  <si>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</si>
  <si>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</si>
  <si>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</si>
  <si>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</si>
  <si>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</si>
  <si>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</si>
  <si>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</si>
  <si>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</si>
  <si>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</si>
  <si>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</si>
  <si>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</si>
  <si>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</si>
  <si>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</si>
  <si>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</si>
  <si>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</si>
  <si>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</si>
  <si>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</si>
  <si>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</si>
  <si>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</si>
  <si>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</si>
  <si>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</si>
  <si>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</si>
  <si>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</si>
  <si>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</si>
  <si>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</si>
  <si>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</si>
  <si>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</si>
  <si>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</si>
  <si>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</si>
  <si>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</si>
  <si>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</si>
  <si>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</si>
  <si>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</si>
  <si>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</si>
  <si>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</si>
  <si>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</si>
  <si>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</si>
  <si>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</si>
  <si>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</si>
  <si>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</si>
  <si>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</si>
  <si>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</si>
  <si>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</si>
  <si>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</si>
  <si>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</si>
  <si>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</si>
  <si>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</si>
  <si>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</si>
  <si>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</si>
  <si>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</si>
  <si>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</si>
  <si>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</si>
  <si>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</si>
  <si>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</si>
  <si>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</si>
  <si>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</si>
  <si>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</si>
  <si>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</si>
  <si>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</si>
  <si>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</si>
  <si>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</si>
  <si>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</si>
  <si>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</si>
  <si>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</si>
  <si>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</si>
  <si>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</si>
  <si>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</si>
  <si>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</si>
  <si>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</si>
  <si>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</si>
  <si>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</si>
  <si>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</si>
  <si>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</si>
  <si>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</si>
  <si>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</si>
  <si>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</si>
  <si>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</si>
  <si>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</si>
  <si>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</si>
  <si>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</si>
  <si>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</si>
  <si>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</si>
  <si>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</si>
  <si>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</si>
  <si>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</si>
  <si>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</si>
  <si>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</si>
  <si>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</si>
  <si>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</si>
  <si>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</si>
  <si>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</si>
  <si>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</si>
  <si>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</si>
  <si>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</si>
  <si>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</si>
  <si>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</si>
  <si>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</si>
  <si>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</si>
  <si>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</si>
  <si>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</si>
  <si>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</si>
  <si>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</si>
  <si>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</si>
  <si>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</si>
  <si>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</si>
  <si>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</si>
  <si>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</si>
  <si>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</si>
  <si>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</si>
  <si>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</si>
  <si>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</si>
  <si>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</si>
  <si>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</si>
  <si>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</si>
  <si>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</si>
  <si>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</si>
  <si>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</si>
  <si>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</si>
  <si>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</si>
  <si>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</si>
  <si>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</si>
  <si>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</si>
  <si>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</si>
  <si>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</si>
  <si>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</si>
  <si>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</si>
  <si>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</si>
  <si>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</si>
  <si>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</si>
  <si>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</si>
  <si>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</si>
  <si>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</si>
  <si>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</si>
  <si>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</si>
  <si>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</si>
  <si>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</si>
  <si>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</si>
  <si>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</si>
  <si>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</si>
  <si>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</si>
  <si>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</si>
  <si>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</si>
  <si>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</si>
  <si>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</si>
  <si>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</si>
  <si>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</si>
  <si>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</si>
  <si>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</si>
  <si>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</si>
  <si>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</si>
  <si>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</si>
  <si>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</si>
  <si>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</si>
  <si>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</si>
  <si>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</si>
  <si>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</si>
  <si>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</si>
  <si>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</si>
  <si>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</si>
  <si>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</si>
  <si>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</si>
  <si>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</si>
  <si>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</si>
  <si>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</si>
  <si>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</si>
  <si>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</si>
  <si>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</si>
  <si>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</si>
  <si>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</si>
  <si>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</si>
  <si>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</si>
  <si>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</si>
  <si>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</si>
  <si>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</si>
  <si>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</si>
  <si>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</si>
  <si>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</si>
  <si>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</si>
  <si>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</si>
  <si>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</si>
  <si>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</si>
  <si>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</si>
  <si>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</si>
  <si>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</si>
  <si>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</si>
  <si>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</si>
  <si>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</si>
  <si>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</si>
  <si>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</si>
  <si>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</si>
  <si>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</si>
  <si>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</si>
  <si>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</si>
  <si>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</si>
  <si>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</si>
  <si>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</si>
  <si>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</si>
  <si>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</si>
  <si>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</si>
  <si>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</si>
  <si>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</si>
  <si>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</si>
  <si>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</si>
  <si>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</si>
  <si>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</si>
  <si>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</si>
  <si>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</si>
  <si>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</si>
  <si>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</si>
  <si>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</si>
  <si>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</si>
  <si>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</si>
  <si>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</si>
  <si>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</si>
  <si>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</si>
  <si>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</si>
  <si>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</si>
  <si>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</si>
  <si>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</si>
  <si>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</si>
  <si>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</si>
  <si>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</si>
  <si>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</si>
  <si>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</si>
  <si>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</si>
  <si>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</si>
  <si>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</si>
  <si>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</si>
  <si>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</si>
  <si>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</si>
  <si>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</si>
  <si>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</si>
  <si>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</si>
  <si>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</si>
  <si>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</si>
  <si>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</si>
  <si>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</si>
  <si>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</si>
  <si>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</si>
  <si>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</si>
  <si>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</si>
  <si>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</si>
  <si>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</si>
  <si>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</si>
  <si>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</si>
  <si>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</si>
  <si>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</si>
  <si>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</si>
  <si>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</si>
  <si>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</si>
  <si>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</si>
  <si>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</si>
  <si>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</si>
  <si>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</si>
  <si>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</si>
  <si>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</si>
  <si>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</si>
  <si>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</si>
  <si>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</si>
  <si>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</si>
  <si>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</si>
  <si>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</si>
  <si>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</si>
  <si>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</si>
  <si>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</si>
  <si>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</si>
  <si>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</si>
  <si>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</si>
  <si>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</si>
  <si>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</si>
  <si>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</si>
  <si>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</si>
  <si>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</si>
  <si>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</si>
  <si>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</si>
  <si>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</si>
  <si>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</si>
  <si>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</si>
  <si>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</si>
  <si>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</si>
  <si>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</si>
  <si>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</si>
  <si>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</si>
  <si>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</si>
  <si>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</si>
  <si>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</si>
  <si>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</si>
  <si>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</si>
  <si>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</si>
  <si>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</si>
  <si>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</si>
  <si>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</si>
  <si>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</si>
  <si>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</si>
  <si>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</si>
  <si>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</si>
  <si>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</si>
  <si>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</si>
  <si>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</si>
  <si>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</si>
  <si>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</si>
  <si>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</si>
  <si>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</si>
  <si>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</si>
  <si>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</si>
  <si>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</si>
  <si>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</si>
  <si>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</si>
  <si>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</si>
  <si>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</si>
  <si>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</si>
  <si>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</si>
  <si>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</si>
  <si>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</si>
  <si>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</si>
  <si>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</si>
  <si>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</si>
  <si>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</si>
  <si>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</si>
  <si>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</si>
  <si>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</si>
  <si>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</si>
  <si>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</si>
  <si>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</si>
  <si>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</si>
  <si>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</si>
  <si>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</si>
  <si>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</si>
  <si>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</si>
  <si>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</si>
  <si>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</si>
  <si>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</si>
  <si>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</si>
  <si>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</si>
  <si>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</si>
  <si>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</si>
  <si>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</si>
  <si>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</si>
  <si>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</si>
  <si>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</si>
  <si>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</si>
  <si>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</si>
  <si>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</si>
  <si>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</si>
  <si>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</si>
  <si>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</si>
  <si>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</si>
  <si>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</si>
  <si>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</si>
  <si>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</si>
  <si>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</si>
  <si>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</si>
  <si>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</si>
  <si>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</si>
  <si>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</si>
  <si>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</si>
  <si>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</si>
  <si>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</si>
  <si>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</si>
  <si>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</si>
  <si>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</si>
  <si>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</si>
  <si>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</si>
  <si>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</si>
  <si>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</si>
  <si>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</si>
  <si>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</si>
  <si>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</si>
  <si>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</si>
  <si>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</si>
  <si>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</si>
  <si>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</si>
  <si>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</si>
  <si>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</si>
  <si>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</si>
  <si>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</si>
  <si>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</si>
  <si>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</si>
  <si>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</si>
  <si>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31.12.2014 г.</t>
    </r>
    <r>
      <rPr>
        <b/>
        <sz val="12"/>
        <rFont val="Times New Roman Cyr"/>
        <family val="0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</si>
  <si>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</si>
  <si>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</si>
  <si>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31.12.2014</t>
    </r>
    <r>
      <rPr>
        <b/>
        <sz val="12"/>
        <rFont val="Times New Roman Cyr"/>
        <family val="0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</si>
  <si>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2015</t>
    </r>
    <r>
      <rPr>
        <b/>
        <sz val="12"/>
        <rFont val="Times New Roman Cyr"/>
        <family val="0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</si>
  <si>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</si>
  <si>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</si>
  <si>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31.12.2014 г. </t>
    </r>
    <r>
      <rPr>
        <b/>
        <sz val="12"/>
        <rFont val="Times New Roman Cyr"/>
        <family val="0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</si>
  <si>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2015 г. </t>
    </r>
    <r>
      <rPr>
        <b/>
        <sz val="12"/>
        <rFont val="Times New Roman Cyr"/>
        <family val="0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</si>
  <si>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2015 г. </t>
    </r>
    <r>
      <rPr>
        <b/>
        <sz val="12"/>
        <rFont val="Times New Roman Cyr"/>
        <family val="0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</si>
  <si>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</si>
  <si>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</si>
  <si>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2015 г.</t>
    </r>
    <r>
      <rPr>
        <b/>
        <sz val="14"/>
        <rFont val="Times New Roman Cyr"/>
        <family val="0"/>
      </rPr>
      <t xml:space="preserve"> ангажименти</t>
    </r>
  </si>
  <si>
    <t>(8)</t>
  </si>
  <si>
    <t>i12:ah144</t>
  </si>
  <si>
    <t>Сърница</t>
  </si>
  <si>
    <t>6312</t>
  </si>
  <si>
    <t>b727</t>
  </si>
  <si>
    <t>d610</t>
  </si>
  <si>
    <t>c913</t>
  </si>
  <si>
    <t>ОБЩИНА ПОЛСКИ ТРЪМБЕШ</t>
  </si>
  <si>
    <t>/М.СПИРДОНОВА/</t>
  </si>
  <si>
    <t>06141/4127</t>
  </si>
  <si>
    <t xml:space="preserve">                      (М.СПИРДОНОВА)</t>
  </si>
  <si>
    <t>сл. тел.:06141/4127</t>
  </si>
  <si>
    <t xml:space="preserve">                      (Г.ЧАКЪРОВ)</t>
  </si>
  <si>
    <t xml:space="preserve">                      (СН.СТЕФАНОВА)</t>
  </si>
  <si>
    <t>/СН.СТЕФАНОВА/</t>
  </si>
  <si>
    <t>/Г.ЧАКЪРОВ/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</si>
</sst>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7" fillId="27" borderId="2" applyNumberFormat="0" applyAlignment="0" applyProtection="0"/>
    <xf numFmtId="0" fontId="118" fillId="28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3" fillId="29" borderId="6" applyNumberFormat="0" applyAlignment="0" applyProtection="0"/>
    <xf numFmtId="0" fontId="124" fillId="29" borderId="2" applyNumberFormat="0" applyAlignment="0" applyProtection="0"/>
    <xf numFmtId="0" fontId="125" fillId="30" borderId="7" applyNumberFormat="0" applyAlignment="0" applyProtection="0"/>
    <xf numFmtId="0" fontId="126" fillId="31" borderId="0" applyNumberFormat="0" applyBorder="0" applyAlignment="0" applyProtection="0"/>
    <xf numFmtId="0" fontId="127" fillId="32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0" fillId="0" borderId="8" applyNumberFormat="0" applyFill="0" applyAlignment="0" applyProtection="0"/>
    <xf numFmtId="0" fontId="131" fillId="0" borderId="9" applyNumberFormat="0" applyFill="0" applyAlignment="0" applyProtection="0"/>
  </cellStyleXfs>
  <cellXfs count="934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2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1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3" fillId="0" borderId="10" xfId="33" applyNumberFormat="1" applyFont="1" applyFill="1" applyBorder="1" applyAlignment="1" quotePrefix="1">
      <alignment horizontal="center" vertical="center"/>
      <protection/>
    </xf>
    <xf numFmtId="3" fontId="43" fillId="0" borderId="10" xfId="33" applyNumberFormat="1" applyFont="1" applyFill="1" applyBorder="1" applyAlignment="1">
      <alignment horizontal="center" vertical="center"/>
      <protection/>
    </xf>
    <xf numFmtId="3" fontId="43" fillId="0" borderId="10" xfId="33" applyNumberFormat="1" applyFont="1" applyFill="1" applyBorder="1" applyAlignment="1" applyProtection="1">
      <alignment horizontal="center" vertical="center"/>
      <protection/>
    </xf>
    <xf numFmtId="3" fontId="43" fillId="0" borderId="19" xfId="33" applyNumberFormat="1" applyFont="1" applyBorder="1" applyAlignment="1" quotePrefix="1">
      <alignment horizontal="center" vertical="center"/>
      <protection/>
    </xf>
    <xf numFmtId="0" fontId="44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7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8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8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8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15" fillId="0" borderId="0" xfId="36" applyNumberFormat="1" applyFont="1" applyFill="1" applyBorder="1">
      <alignment/>
      <protection/>
    </xf>
    <xf numFmtId="196" fontId="15" fillId="0" borderId="0" xfId="36" applyNumberFormat="1" applyFont="1" applyFill="1" applyBorder="1" applyProtection="1">
      <alignment/>
      <protection locked="0"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9" fillId="0" borderId="0" xfId="33" applyFont="1">
      <alignment/>
      <protection/>
    </xf>
    <xf numFmtId="0" fontId="49" fillId="0" borderId="0" xfId="33" applyFont="1" applyAlignment="1">
      <alignment/>
      <protection/>
    </xf>
    <xf numFmtId="0" fontId="49" fillId="0" borderId="0" xfId="33" applyFont="1" applyAlignment="1">
      <alignment wrapText="1"/>
      <protection/>
    </xf>
    <xf numFmtId="3" fontId="49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9" fillId="38" borderId="0" xfId="33" applyFont="1" applyFill="1">
      <alignment/>
      <protection/>
    </xf>
    <xf numFmtId="217" fontId="49" fillId="0" borderId="0" xfId="33" applyNumberFormat="1" applyFont="1">
      <alignment/>
      <protection/>
    </xf>
    <xf numFmtId="0" fontId="49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3" fillId="0" borderId="28" xfId="33" applyFont="1" applyFill="1" applyBorder="1" applyAlignment="1">
      <alignment vertical="center"/>
      <protection/>
    </xf>
    <xf numFmtId="0" fontId="43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44" fillId="38" borderId="15" xfId="33" applyFont="1" applyFill="1" applyBorder="1" applyAlignment="1">
      <alignment horizontal="center" vertical="center"/>
      <protection/>
    </xf>
    <xf numFmtId="0" fontId="44" fillId="38" borderId="10" xfId="33" applyFont="1" applyFill="1" applyBorder="1" applyAlignment="1" quotePrefix="1">
      <alignment horizontal="center" vertical="center"/>
      <protection/>
    </xf>
    <xf numFmtId="3" fontId="43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7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9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4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6" fillId="0" borderId="33" xfId="36" applyFont="1" applyFill="1" applyBorder="1" applyAlignment="1">
      <alignment wrapText="1"/>
      <protection/>
    </xf>
    <xf numFmtId="0" fontId="26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6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15" fillId="0" borderId="33" xfId="33" applyFont="1" applyFill="1" applyBorder="1" applyAlignment="1">
      <alignment vertical="center" wrapText="1"/>
      <protection/>
    </xf>
    <xf numFmtId="0" fontId="15" fillId="0" borderId="40" xfId="33" applyFont="1" applyFill="1" applyBorder="1" applyAlignment="1">
      <alignment vertical="center" wrapText="1"/>
      <protection/>
    </xf>
    <xf numFmtId="0" fontId="15" fillId="0" borderId="42" xfId="33" applyFont="1" applyFill="1" applyBorder="1" applyAlignment="1">
      <alignment vertical="center" wrapText="1"/>
      <protection/>
    </xf>
    <xf numFmtId="0" fontId="15" fillId="0" borderId="21" xfId="33" applyFont="1" applyFill="1" applyBorder="1" applyAlignment="1">
      <alignment vertical="center" wrapText="1"/>
      <protection/>
    </xf>
    <xf numFmtId="0" fontId="21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5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6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9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3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6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6" fillId="0" borderId="0" xfId="35" applyAlignment="1">
      <alignment/>
      <protection/>
    </xf>
    <xf numFmtId="0" fontId="116" fillId="0" borderId="0" xfId="35" applyFill="1">
      <alignment/>
      <protection/>
    </xf>
    <xf numFmtId="0" fontId="116" fillId="0" borderId="0" xfId="35" quotePrefix="1">
      <alignment/>
      <protection/>
    </xf>
    <xf numFmtId="217" fontId="65" fillId="0" borderId="0" xfId="33" applyNumberFormat="1" applyFont="1" applyBorder="1" applyAlignment="1">
      <alignment horizontal="center"/>
      <protection/>
    </xf>
    <xf numFmtId="217" fontId="116" fillId="0" borderId="0" xfId="35" applyNumberFormat="1" applyBorder="1">
      <alignment/>
      <protection/>
    </xf>
    <xf numFmtId="217" fontId="67" fillId="0" borderId="0" xfId="33" applyNumberFormat="1" applyFont="1" applyBorder="1" applyAlignment="1">
      <alignment horizontal="center"/>
      <protection/>
    </xf>
    <xf numFmtId="217" fontId="44" fillId="42" borderId="0" xfId="33" applyNumberFormat="1" applyFont="1" applyFill="1" applyBorder="1" applyAlignment="1">
      <alignment horizontal="center"/>
      <protection/>
    </xf>
    <xf numFmtId="217" fontId="44" fillId="33" borderId="0" xfId="33" applyNumberFormat="1" applyFont="1" applyFill="1" applyBorder="1" applyAlignment="1">
      <alignment horizontal="center"/>
      <protection/>
    </xf>
    <xf numFmtId="217" fontId="59" fillId="0" borderId="0" xfId="33" applyNumberFormat="1" applyFont="1" applyBorder="1" applyAlignment="1">
      <alignment horizontal="center"/>
      <protection/>
    </xf>
    <xf numFmtId="217" fontId="65" fillId="37" borderId="0" xfId="33" applyNumberFormat="1" applyFont="1" applyFill="1" applyBorder="1" applyAlignment="1">
      <alignment horizontal="center"/>
      <protection/>
    </xf>
    <xf numFmtId="217" fontId="59" fillId="37" borderId="0" xfId="33" applyNumberFormat="1" applyFont="1" applyFill="1" applyBorder="1" applyAlignment="1">
      <alignment horizontal="center"/>
      <protection/>
    </xf>
    <xf numFmtId="0" fontId="116" fillId="0" borderId="0" xfId="35" applyBorder="1">
      <alignment/>
      <protection/>
    </xf>
    <xf numFmtId="217" fontId="60" fillId="37" borderId="0" xfId="33" applyNumberFormat="1" applyFont="1" applyFill="1" applyBorder="1" applyAlignment="1">
      <alignment horizontal="center"/>
      <protection/>
    </xf>
    <xf numFmtId="0" fontId="65" fillId="0" borderId="0" xfId="33" applyNumberFormat="1" applyFont="1" applyBorder="1" applyAlignment="1" quotePrefix="1">
      <alignment horizontal="center"/>
      <protection/>
    </xf>
    <xf numFmtId="0" fontId="65" fillId="0" borderId="0" xfId="33" applyNumberFormat="1" applyFont="1" applyFill="1" applyBorder="1" applyAlignment="1" quotePrefix="1">
      <alignment horizontal="center"/>
      <protection/>
    </xf>
    <xf numFmtId="226" fontId="65" fillId="0" borderId="0" xfId="33" applyNumberFormat="1" applyFont="1" applyFill="1" applyBorder="1" applyAlignment="1" quotePrefix="1">
      <alignment horizontal="center"/>
      <protection/>
    </xf>
    <xf numFmtId="0" fontId="65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7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6" fillId="38" borderId="0" xfId="35" applyFill="1">
      <alignment/>
      <protection/>
    </xf>
    <xf numFmtId="0" fontId="116" fillId="38" borderId="0" xfId="35" applyFill="1" applyAlignment="1">
      <alignment/>
      <protection/>
    </xf>
    <xf numFmtId="1" fontId="59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9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9" fillId="42" borderId="77" xfId="33" applyNumberFormat="1" applyFont="1" applyFill="1" applyBorder="1" applyAlignment="1" quotePrefix="1">
      <alignment horizontal="center"/>
      <protection/>
    </xf>
    <xf numFmtId="217" fontId="60" fillId="42" borderId="77" xfId="33" applyNumberFormat="1" applyFont="1" applyFill="1" applyBorder="1" applyAlignment="1" quotePrefix="1">
      <alignment horizontal="center"/>
      <protection/>
    </xf>
    <xf numFmtId="0" fontId="61" fillId="42" borderId="77" xfId="33" applyFont="1" applyFill="1" applyBorder="1">
      <alignment/>
      <protection/>
    </xf>
    <xf numFmtId="217" fontId="59" fillId="42" borderId="77" xfId="33" applyNumberFormat="1" applyFont="1" applyFill="1" applyBorder="1" applyAlignment="1" quotePrefix="1">
      <alignment horizontal="center" vertical="center"/>
      <protection/>
    </xf>
    <xf numFmtId="0" fontId="26" fillId="42" borderId="77" xfId="33" applyFont="1" applyFill="1" applyBorder="1" applyAlignment="1">
      <alignment wrapText="1"/>
      <protection/>
    </xf>
    <xf numFmtId="217" fontId="59" fillId="42" borderId="77" xfId="33" applyNumberFormat="1" applyFont="1" applyFill="1" applyBorder="1" applyAlignment="1" quotePrefix="1">
      <alignment horizontal="center"/>
      <protection/>
    </xf>
    <xf numFmtId="0" fontId="26" fillId="42" borderId="77" xfId="33" applyFont="1" applyFill="1" applyBorder="1">
      <alignment/>
      <protection/>
    </xf>
    <xf numFmtId="217" fontId="59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60" fillId="42" borderId="79" xfId="33" applyNumberFormat="1" applyFont="1" applyFill="1" applyBorder="1" applyAlignment="1" quotePrefix="1">
      <alignment horizontal="center"/>
      <protection/>
    </xf>
    <xf numFmtId="0" fontId="61" fillId="42" borderId="79" xfId="33" applyFont="1" applyFill="1" applyBorder="1">
      <alignment/>
      <protection/>
    </xf>
    <xf numFmtId="217" fontId="59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9" fillId="42" borderId="23" xfId="37" applyFont="1" applyFill="1" applyBorder="1">
      <alignment/>
      <protection/>
    </xf>
    <xf numFmtId="217" fontId="44" fillId="42" borderId="52" xfId="33" applyNumberFormat="1" applyFont="1" applyFill="1" applyBorder="1" applyAlignment="1">
      <alignment horizontal="center"/>
      <protection/>
    </xf>
    <xf numFmtId="217" fontId="52" fillId="42" borderId="22" xfId="33" applyNumberFormat="1" applyFont="1" applyFill="1" applyBorder="1" applyAlignment="1">
      <alignment horizontal="left"/>
      <protection/>
    </xf>
    <xf numFmtId="217" fontId="63" fillId="42" borderId="22" xfId="33" applyNumberFormat="1" applyFont="1" applyFill="1" applyBorder="1" applyAlignment="1">
      <alignment horizontal="left"/>
      <protection/>
    </xf>
    <xf numFmtId="217" fontId="65" fillId="42" borderId="81" xfId="33" applyNumberFormat="1" applyFont="1" applyFill="1" applyBorder="1" applyAlignment="1" quotePrefix="1">
      <alignment horizontal="center"/>
      <protection/>
    </xf>
    <xf numFmtId="0" fontId="61" fillId="42" borderId="82" xfId="33" applyFont="1" applyFill="1" applyBorder="1">
      <alignment/>
      <protection/>
    </xf>
    <xf numFmtId="217" fontId="65" fillId="42" borderId="77" xfId="33" applyNumberFormat="1" applyFont="1" applyFill="1" applyBorder="1" applyAlignment="1" quotePrefix="1">
      <alignment horizontal="center"/>
      <protection/>
    </xf>
    <xf numFmtId="0" fontId="61" fillId="42" borderId="78" xfId="33" applyFont="1" applyFill="1" applyBorder="1">
      <alignment/>
      <protection/>
    </xf>
    <xf numFmtId="0" fontId="61" fillId="42" borderId="77" xfId="33" applyFont="1" applyFill="1" applyBorder="1">
      <alignment/>
      <protection/>
    </xf>
    <xf numFmtId="0" fontId="64" fillId="42" borderId="77" xfId="33" applyFont="1" applyFill="1" applyBorder="1">
      <alignment/>
      <protection/>
    </xf>
    <xf numFmtId="0" fontId="61" fillId="42" borderId="77" xfId="33" applyFont="1" applyFill="1" applyBorder="1" applyAlignment="1">
      <alignment horizontal="left"/>
      <protection/>
    </xf>
    <xf numFmtId="217" fontId="65" fillId="42" borderId="77" xfId="33" applyNumberFormat="1" applyFont="1" applyFill="1" applyBorder="1" applyAlignment="1">
      <alignment horizontal="center"/>
      <protection/>
    </xf>
    <xf numFmtId="0" fontId="61" fillId="42" borderId="77" xfId="33" applyFont="1" applyFill="1" applyBorder="1" applyAlignment="1">
      <alignment horizontal="left" wrapText="1"/>
      <protection/>
    </xf>
    <xf numFmtId="217" fontId="67" fillId="42" borderId="79" xfId="33" applyNumberFormat="1" applyFont="1" applyFill="1" applyBorder="1" applyAlignment="1">
      <alignment horizontal="center"/>
      <protection/>
    </xf>
    <xf numFmtId="0" fontId="68" fillId="42" borderId="79" xfId="33" applyFont="1" applyFill="1" applyBorder="1">
      <alignment/>
      <protection/>
    </xf>
    <xf numFmtId="217" fontId="53" fillId="42" borderId="25" xfId="33" applyNumberFormat="1" applyFont="1" applyFill="1" applyBorder="1" applyAlignment="1">
      <alignment horizontal="left"/>
      <protection/>
    </xf>
    <xf numFmtId="217" fontId="65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5" fillId="42" borderId="83" xfId="33" applyNumberFormat="1" applyFont="1" applyFill="1" applyBorder="1" applyAlignment="1">
      <alignment horizontal="center"/>
      <protection/>
    </xf>
    <xf numFmtId="0" fontId="26" fillId="42" borderId="83" xfId="33" applyFont="1" applyFill="1" applyBorder="1">
      <alignment/>
      <protection/>
    </xf>
    <xf numFmtId="217" fontId="52" fillId="42" borderId="25" xfId="33" applyNumberFormat="1" applyFont="1" applyFill="1" applyBorder="1" applyAlignment="1">
      <alignment horizontal="left"/>
      <protection/>
    </xf>
    <xf numFmtId="217" fontId="59" fillId="42" borderId="77" xfId="33" applyNumberFormat="1" applyFont="1" applyFill="1" applyBorder="1" applyAlignment="1">
      <alignment horizontal="center"/>
      <protection/>
    </xf>
    <xf numFmtId="217" fontId="59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5" fillId="42" borderId="80" xfId="33" applyNumberFormat="1" applyFont="1" applyFill="1" applyBorder="1" applyAlignment="1">
      <alignment horizontal="center"/>
      <protection/>
    </xf>
    <xf numFmtId="0" fontId="26" fillId="42" borderId="80" xfId="33" applyFont="1" applyFill="1" applyBorder="1">
      <alignment/>
      <protection/>
    </xf>
    <xf numFmtId="217" fontId="59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5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9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60" fillId="42" borderId="77" xfId="33" applyNumberFormat="1" applyFont="1" applyFill="1" applyBorder="1" applyAlignment="1">
      <alignment horizontal="center"/>
      <protection/>
    </xf>
    <xf numFmtId="217" fontId="59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5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5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5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5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5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6" fillId="42" borderId="41" xfId="35" applyNumberFormat="1" applyFill="1" applyBorder="1" applyAlignment="1">
      <alignment/>
      <protection/>
    </xf>
    <xf numFmtId="0" fontId="116" fillId="38" borderId="41" xfId="35" applyFill="1" applyBorder="1">
      <alignment/>
      <protection/>
    </xf>
    <xf numFmtId="0" fontId="116" fillId="38" borderId="41" xfId="35" applyFill="1" applyBorder="1" applyAlignment="1">
      <alignment/>
      <protection/>
    </xf>
    <xf numFmtId="0" fontId="116" fillId="0" borderId="41" xfId="35" applyFill="1" applyBorder="1">
      <alignment/>
      <protection/>
    </xf>
    <xf numFmtId="0" fontId="50" fillId="42" borderId="0" xfId="33" applyFont="1" applyFill="1" applyBorder="1">
      <alignment/>
      <protection/>
    </xf>
    <xf numFmtId="0" fontId="49" fillId="42" borderId="0" xfId="33" applyFont="1" applyFill="1" applyBorder="1">
      <alignment/>
      <protection/>
    </xf>
    <xf numFmtId="0" fontId="50" fillId="42" borderId="0" xfId="33" applyNumberFormat="1" applyFont="1" applyFill="1" applyBorder="1" applyProtection="1">
      <alignment/>
      <protection locked="0"/>
    </xf>
    <xf numFmtId="49" fontId="50" fillId="42" borderId="0" xfId="33" applyNumberFormat="1" applyFont="1" applyFill="1" applyBorder="1" applyProtection="1">
      <alignment/>
      <protection locked="0"/>
    </xf>
    <xf numFmtId="0" fontId="116" fillId="42" borderId="0" xfId="35" applyFill="1">
      <alignment/>
      <protection/>
    </xf>
    <xf numFmtId="0" fontId="116" fillId="42" borderId="0" xfId="35" applyFill="1" applyAlignment="1">
      <alignment/>
      <protection/>
    </xf>
    <xf numFmtId="224" fontId="57" fillId="42" borderId="0" xfId="40" applyNumberFormat="1" applyFont="1" applyFill="1" applyBorder="1" applyAlignment="1" quotePrefix="1">
      <alignment horizontal="righ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58" fillId="42" borderId="0" xfId="36" applyFont="1" applyFill="1" applyBorder="1" applyAlignment="1" quotePrefix="1">
      <alignment horizontal="left"/>
      <protection/>
    </xf>
    <xf numFmtId="0" fontId="57" fillId="42" borderId="0" xfId="36" applyFont="1" applyFill="1" applyBorder="1" applyAlignment="1" quotePrefix="1">
      <alignment horizontal="left"/>
      <protection/>
    </xf>
    <xf numFmtId="0" fontId="25" fillId="42" borderId="0" xfId="40" applyFont="1" applyFill="1" applyBorder="1" applyAlignment="1">
      <alignment horizontal="left"/>
      <protection/>
    </xf>
    <xf numFmtId="224" fontId="58" fillId="42" borderId="0" xfId="40" applyNumberFormat="1" applyFont="1" applyFill="1" applyBorder="1" applyAlignment="1" quotePrefix="1">
      <alignment horizontal="right"/>
      <protection/>
    </xf>
    <xf numFmtId="0" fontId="21" fillId="42" borderId="0" xfId="40" applyFont="1" applyFill="1" applyBorder="1">
      <alignment/>
      <protection/>
    </xf>
    <xf numFmtId="224" fontId="57" fillId="42" borderId="0" xfId="40" applyNumberFormat="1" applyFont="1" applyFill="1" applyBorder="1" applyAlignment="1">
      <alignment horizontal="right"/>
      <protection/>
    </xf>
    <xf numFmtId="0" fontId="21" fillId="42" borderId="0" xfId="40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116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3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7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0" fillId="0" borderId="22" xfId="0" applyNumberFormat="1" applyFont="1" applyBorder="1" applyAlignment="1" applyProtection="1" quotePrefix="1">
      <alignment/>
      <protection/>
    </xf>
    <xf numFmtId="0" fontId="92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15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6" fillId="38" borderId="0" xfId="0" applyNumberFormat="1" applyFont="1" applyFill="1" applyAlignment="1" applyProtection="1">
      <alignment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51" fillId="44" borderId="30" xfId="0" applyNumberFormat="1" applyFont="1" applyFill="1" applyBorder="1" applyAlignment="1" applyProtection="1">
      <alignment horizontal="center" vertical="center"/>
      <protection/>
    </xf>
    <xf numFmtId="0" fontId="65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5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51" xfId="36" applyFont="1" applyFill="1" applyBorder="1" applyAlignment="1">
      <alignment vertical="center" wrapText="1"/>
      <protection/>
    </xf>
    <xf numFmtId="0" fontId="24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24" fillId="0" borderId="51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4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4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4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24" fillId="0" borderId="0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24" fillId="0" borderId="86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4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4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horizontal="left"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4" fillId="0" borderId="86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4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4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23" fillId="0" borderId="14" xfId="33" applyFont="1" applyFill="1" applyBorder="1" applyAlignment="1" applyProtection="1">
      <alignment horizontal="center" vertical="center" wrapText="1"/>
      <protection/>
    </xf>
    <xf numFmtId="0" fontId="45" fillId="0" borderId="19" xfId="33" applyFont="1" applyFill="1" applyBorder="1" applyAlignment="1" applyProtection="1">
      <alignment horizontal="center" vertical="center" wrapText="1"/>
      <protection/>
    </xf>
    <xf numFmtId="0" fontId="23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19" fillId="0" borderId="0" xfId="36" applyFont="1" applyFill="1" applyBorder="1" applyAlignment="1">
      <alignment horizontal="left"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44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45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4" fillId="0" borderId="49" xfId="33" applyFont="1" applyBorder="1" applyAlignment="1">
      <alignment vertical="center" wrapText="1"/>
      <protection/>
    </xf>
    <xf numFmtId="0" fontId="19" fillId="0" borderId="71" xfId="33" applyFont="1" applyFill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tabSelected="1" zoomScale="60" zoomScaleNormal="60" zoomScalePageLayoutView="0" workbookViewId="0" topLeftCell="A1">
      <selection activeCell="F151" sqref="F15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4" t="str">
        <f>OTCHET!B12</f>
        <v>Полски Тръмбеш</v>
      </c>
      <c r="C3" s="855"/>
      <c r="D3" s="855"/>
    </row>
    <row r="4" spans="2:5" ht="15.75">
      <c r="B4" s="9" t="s">
        <v>1688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135</v>
      </c>
      <c r="C6" s="6"/>
      <c r="D6" s="6"/>
    </row>
    <row r="7" spans="2:4" ht="29.25" customHeight="1">
      <c r="B7" s="6" t="s">
        <v>1756</v>
      </c>
      <c r="C7" s="6"/>
      <c r="D7" s="6"/>
    </row>
    <row r="8" spans="2:9" ht="30.75" customHeight="1" thickBot="1">
      <c r="B8" s="16" t="s">
        <v>215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1754</v>
      </c>
      <c r="G10" s="13" t="s">
        <v>1763</v>
      </c>
      <c r="H10" s="13" t="s">
        <v>1764</v>
      </c>
    </row>
    <row r="11" spans="2:16" ht="23.25" customHeight="1" thickBot="1">
      <c r="B11" s="8" t="s">
        <v>1689</v>
      </c>
      <c r="C11" s="8"/>
      <c r="D11" s="8"/>
      <c r="E11" s="235" t="str">
        <f>OTCHET!F12</f>
        <v>5407</v>
      </c>
      <c r="F11" s="19" t="s">
        <v>1758</v>
      </c>
      <c r="G11" s="234">
        <f>OTCHET!E9</f>
        <v>42005</v>
      </c>
      <c r="H11" s="234">
        <f>OTCHET!F9</f>
        <v>42277</v>
      </c>
      <c r="M11" s="20"/>
      <c r="N11" s="20"/>
      <c r="O11" s="20"/>
      <c r="P11" s="20"/>
    </row>
    <row r="12" spans="2:16" ht="23.25" customHeight="1" thickBot="1" thickTop="1">
      <c r="B12" s="9" t="s">
        <v>944</v>
      </c>
      <c r="C12" s="236" t="s">
        <v>1745</v>
      </c>
      <c r="D12" s="135"/>
      <c r="E12" s="846">
        <f>OTCHET!E17</f>
        <v>96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1757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1747</v>
      </c>
      <c r="C16" s="79" t="s">
        <v>48</v>
      </c>
      <c r="D16" s="79"/>
      <c r="E16" s="852" t="s">
        <v>1755</v>
      </c>
      <c r="F16" s="853"/>
      <c r="G16" s="749" t="s">
        <v>772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1746</v>
      </c>
      <c r="C17" s="28"/>
      <c r="D17" s="28"/>
      <c r="E17" s="762"/>
      <c r="F17" s="29" t="s">
        <v>1695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1748</v>
      </c>
      <c r="C18" s="28"/>
      <c r="D18" s="28"/>
      <c r="E18" s="762"/>
      <c r="F18" s="29"/>
      <c r="G18" s="758" t="s">
        <v>1693</v>
      </c>
      <c r="H18" s="759" t="s">
        <v>1694</v>
      </c>
      <c r="I18" s="759" t="s">
        <v>1692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1750</v>
      </c>
      <c r="G20" s="760" t="s">
        <v>1749</v>
      </c>
      <c r="H20" s="761" t="s">
        <v>1749</v>
      </c>
      <c r="I20" s="761" t="s">
        <v>1749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1793</v>
      </c>
      <c r="C22" s="89" t="s">
        <v>216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1792</v>
      </c>
      <c r="C23" s="91" t="s">
        <v>797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771</v>
      </c>
      <c r="C24" s="92" t="s">
        <v>767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1794</v>
      </c>
      <c r="C25" s="93" t="s">
        <v>1770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1795</v>
      </c>
      <c r="C26" s="94" t="s">
        <v>1771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1744</v>
      </c>
      <c r="C27" s="84" t="s">
        <v>773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768</v>
      </c>
      <c r="C28" s="84" t="s">
        <v>774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1796</v>
      </c>
      <c r="C29" s="84" t="s">
        <v>775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1797</v>
      </c>
      <c r="C30" s="97" t="s">
        <v>776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747</v>
      </c>
      <c r="C31" s="96" t="s">
        <v>1772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748</v>
      </c>
      <c r="C32" s="98" t="s">
        <v>937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811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758</v>
      </c>
      <c r="C36" s="99" t="s">
        <v>1773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503</v>
      </c>
      <c r="C37" s="614" t="s">
        <v>217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1803</v>
      </c>
      <c r="C38" s="103" t="s">
        <v>1777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1774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1804</v>
      </c>
      <c r="C40" s="92" t="s">
        <v>1775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769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1805</v>
      </c>
      <c r="C42" s="92" t="s">
        <v>1296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1806</v>
      </c>
      <c r="C43" s="92" t="s">
        <v>1776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777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1807</v>
      </c>
      <c r="C45" s="92" t="s">
        <v>1297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1038</v>
      </c>
      <c r="C46" s="92" t="s">
        <v>1044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1039</v>
      </c>
      <c r="C47" s="106" t="s">
        <v>798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1040</v>
      </c>
      <c r="C48" s="92" t="s">
        <v>799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1041</v>
      </c>
      <c r="C49" s="92" t="s">
        <v>800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1042</v>
      </c>
      <c r="C50" s="118" t="s">
        <v>933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778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809</v>
      </c>
      <c r="C52" s="117" t="s">
        <v>810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1043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218</v>
      </c>
      <c r="C54" s="109" t="s">
        <v>958</v>
      </c>
      <c r="D54" s="47"/>
      <c r="E54" s="766"/>
      <c r="F54" s="127">
        <f aca="true" t="shared" si="1" ref="F54:F85">+G54+H54+I54</f>
        <v>0</v>
      </c>
      <c r="G54" s="120">
        <f>+G55+G56+G60</f>
        <v>0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219</v>
      </c>
      <c r="C55" s="92" t="s">
        <v>936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959</v>
      </c>
      <c r="D56" s="42"/>
      <c r="E56" s="776"/>
      <c r="F56" s="124">
        <f t="shared" si="1"/>
        <v>0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770</v>
      </c>
      <c r="C57" s="107" t="s">
        <v>779</v>
      </c>
      <c r="D57" s="42"/>
      <c r="E57" s="776"/>
      <c r="F57" s="124">
        <f t="shared" si="1"/>
        <v>0</v>
      </c>
      <c r="G57" s="128">
        <f>+OTCHET!I410+OTCHET!I411+OTCHET!I412+OTCHET!I413+OTCHET!I414</f>
        <v>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939</v>
      </c>
      <c r="C58" s="92" t="s">
        <v>767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1281</v>
      </c>
      <c r="C60" s="111" t="s">
        <v>1778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957</v>
      </c>
      <c r="C61" s="99" t="s">
        <v>806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808</v>
      </c>
      <c r="C62" s="103"/>
      <c r="D62" s="47"/>
      <c r="E62" s="766"/>
      <c r="F62" s="810">
        <f>+F22-F38+F54+F61</f>
        <v>0</v>
      </c>
      <c r="G62" s="810">
        <f>+G22-G38+G54+G61</f>
        <v>0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322</v>
      </c>
      <c r="C63" s="806"/>
      <c r="D63" s="807"/>
      <c r="E63" s="808"/>
      <c r="F63" s="809" t="str">
        <f>IF(ROUND(F62,0)+ROUND(F64,0)=0,"OK","Неправилен")</f>
        <v>OK</v>
      </c>
      <c r="G63" s="809" t="str">
        <f>IF(ROUND(G62,0)+ROUND(G64,0)=0,"OK","Неправилен")</f>
        <v>OK</v>
      </c>
      <c r="H63" s="809" t="str">
        <f>IF(ROUND(H62,0)+ROUND(H64,0)=0,"OK","Неправилен")</f>
        <v>OK</v>
      </c>
      <c r="I63" s="809" t="str">
        <f>IF(ROUND(I62,0)+ROUND(I64,0)=0,"OK","Неправилен")</f>
        <v>OK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807</v>
      </c>
      <c r="C64" s="103" t="s">
        <v>35</v>
      </c>
      <c r="D64" s="47"/>
      <c r="E64" s="778"/>
      <c r="F64" s="125">
        <f t="shared" si="1"/>
        <v>0</v>
      </c>
      <c r="G64" s="129">
        <f>SUM(+G66+G74+G75+G82+G83+G84+G87+G88+G89+G90+G91+G92+G93)</f>
        <v>0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780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781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1779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1780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782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794</v>
      </c>
      <c r="C72" s="113" t="s">
        <v>783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784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1781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785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786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1791</v>
      </c>
      <c r="C78" s="92" t="s">
        <v>787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935</v>
      </c>
      <c r="C80" s="92" t="s">
        <v>788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934</v>
      </c>
      <c r="C81" s="92" t="s">
        <v>789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766</v>
      </c>
      <c r="C82" s="92" t="s">
        <v>1782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1790</v>
      </c>
      <c r="C83" s="92" t="s">
        <v>1783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1789</v>
      </c>
      <c r="C84" s="92" t="s">
        <v>507</v>
      </c>
      <c r="D84" s="42"/>
      <c r="E84" s="776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1788</v>
      </c>
      <c r="C85" s="92" t="s">
        <v>508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222</v>
      </c>
      <c r="D86" s="68"/>
      <c r="E86" s="776"/>
      <c r="F86" s="124">
        <f aca="true" t="shared" si="2" ref="F86:F94">+G86+H86+I86</f>
        <v>0</v>
      </c>
      <c r="G86" s="128">
        <f>+OTCHET!I509+OTCHET!I512+OTCHET!I532</f>
        <v>0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1282</v>
      </c>
      <c r="C87" s="107" t="s">
        <v>1784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1787</v>
      </c>
      <c r="C88" s="90" t="s">
        <v>790</v>
      </c>
      <c r="D88" s="78"/>
      <c r="E88" s="781"/>
      <c r="F88" s="120">
        <f t="shared" si="2"/>
        <v>0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1786</v>
      </c>
      <c r="C89" s="116" t="s">
        <v>791</v>
      </c>
      <c r="D89" s="75"/>
      <c r="E89" s="772"/>
      <c r="F89" s="120">
        <f t="shared" si="2"/>
        <v>0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1785</v>
      </c>
      <c r="C90" s="93" t="s">
        <v>792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801</v>
      </c>
      <c r="C91" s="90" t="s">
        <v>802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803</v>
      </c>
      <c r="C92" s="116" t="s">
        <v>804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805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1046</v>
      </c>
      <c r="C94" s="100" t="s">
        <v>1045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1765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1766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1767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1768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1769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1767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1768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938</v>
      </c>
      <c r="C111" s="56"/>
      <c r="D111" s="56"/>
      <c r="E111" s="57" t="s">
        <v>943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1844</v>
      </c>
      <c r="C112" s="58"/>
      <c r="D112" s="58"/>
      <c r="E112" s="58" t="s">
        <v>1846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1845</v>
      </c>
      <c r="C113" s="54"/>
      <c r="D113" s="54"/>
      <c r="E113" s="57" t="s">
        <v>1751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1847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1752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1760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1753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1759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1761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1762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793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940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1671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941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942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795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796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763"/>
  <sheetViews>
    <sheetView zoomScale="75" zoomScaleNormal="75" zoomScalePageLayoutView="0" workbookViewId="0" topLeftCell="B11">
      <selection activeCell="G15" sqref="G15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187</v>
      </c>
      <c r="B1" s="237" t="s">
        <v>188</v>
      </c>
      <c r="C1" s="237" t="s">
        <v>189</v>
      </c>
      <c r="D1" s="238" t="s">
        <v>190</v>
      </c>
      <c r="E1" s="237" t="s">
        <v>191</v>
      </c>
      <c r="F1" s="237" t="s">
        <v>192</v>
      </c>
      <c r="G1" s="237" t="s">
        <v>192</v>
      </c>
      <c r="H1" s="237" t="s">
        <v>192</v>
      </c>
      <c r="I1" s="237" t="s">
        <v>192</v>
      </c>
      <c r="J1" s="237" t="s">
        <v>192</v>
      </c>
      <c r="K1" s="237" t="s">
        <v>192</v>
      </c>
      <c r="L1" s="237" t="s">
        <v>192</v>
      </c>
      <c r="M1" s="239" t="s">
        <v>193</v>
      </c>
      <c r="N1" s="240"/>
      <c r="O1" s="237" t="s">
        <v>194</v>
      </c>
      <c r="P1" s="237" t="s">
        <v>195</v>
      </c>
      <c r="Q1" s="241" t="s">
        <v>196</v>
      </c>
      <c r="R1" s="241" t="s">
        <v>197</v>
      </c>
      <c r="S1" s="242"/>
      <c r="T1" s="237" t="s">
        <v>194</v>
      </c>
      <c r="U1" s="237" t="s">
        <v>195</v>
      </c>
      <c r="V1" s="241" t="s">
        <v>196</v>
      </c>
      <c r="W1" s="241" t="s">
        <v>197</v>
      </c>
      <c r="X1" s="237" t="s">
        <v>195</v>
      </c>
      <c r="Y1" s="241" t="s">
        <v>196</v>
      </c>
      <c r="Z1" s="241" t="s">
        <v>197</v>
      </c>
      <c r="AB1" s="569"/>
    </row>
    <row r="2" spans="1:19" ht="12.75" customHeight="1">
      <c r="A2" s="237">
        <v>2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945</v>
      </c>
      <c r="F5" s="237" t="s">
        <v>945</v>
      </c>
      <c r="G5" s="237" t="s">
        <v>945</v>
      </c>
      <c r="H5" s="237" t="s">
        <v>945</v>
      </c>
      <c r="I5" s="237" t="s">
        <v>945</v>
      </c>
      <c r="J5" s="237" t="s">
        <v>945</v>
      </c>
      <c r="K5" s="237" t="s">
        <v>945</v>
      </c>
      <c r="L5" s="237" t="s">
        <v>945</v>
      </c>
      <c r="M5" s="243">
        <v>1</v>
      </c>
      <c r="O5" s="237" t="s">
        <v>945</v>
      </c>
      <c r="P5" s="237" t="s">
        <v>945</v>
      </c>
      <c r="Q5" s="241" t="s">
        <v>945</v>
      </c>
      <c r="R5" s="241" t="s">
        <v>945</v>
      </c>
      <c r="S5" s="245"/>
      <c r="T5" s="237" t="s">
        <v>945</v>
      </c>
      <c r="U5" s="237" t="s">
        <v>945</v>
      </c>
      <c r="V5" s="241" t="s">
        <v>945</v>
      </c>
      <c r="W5" s="241" t="s">
        <v>945</v>
      </c>
      <c r="X5" s="237" t="s">
        <v>945</v>
      </c>
      <c r="Y5" s="241" t="s">
        <v>945</v>
      </c>
      <c r="Z5" s="241" t="s">
        <v>945</v>
      </c>
    </row>
    <row r="6" spans="3:26" ht="15">
      <c r="C6" s="249"/>
      <c r="D6" s="250"/>
      <c r="E6" s="248"/>
      <c r="F6" s="237" t="s">
        <v>945</v>
      </c>
      <c r="G6" s="237" t="s">
        <v>945</v>
      </c>
      <c r="H6" s="237" t="s">
        <v>945</v>
      </c>
      <c r="I6" s="237" t="s">
        <v>945</v>
      </c>
      <c r="J6" s="237" t="s">
        <v>945</v>
      </c>
      <c r="K6" s="237" t="s">
        <v>945</v>
      </c>
      <c r="L6" s="237" t="s">
        <v>945</v>
      </c>
      <c r="M6" s="243">
        <v>1</v>
      </c>
      <c r="O6" s="248"/>
      <c r="P6" s="237" t="s">
        <v>945</v>
      </c>
      <c r="R6" s="241" t="s">
        <v>945</v>
      </c>
      <c r="S6" s="245"/>
      <c r="T6" s="248"/>
      <c r="U6" s="237" t="s">
        <v>945</v>
      </c>
      <c r="W6" s="241" t="s">
        <v>945</v>
      </c>
      <c r="X6" s="237" t="s">
        <v>945</v>
      </c>
      <c r="Z6" s="241" t="s">
        <v>945</v>
      </c>
    </row>
    <row r="7" spans="2:26" ht="49.5" customHeight="1">
      <c r="B7" s="920" t="s">
        <v>134</v>
      </c>
      <c r="C7" s="921"/>
      <c r="D7" s="921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945</v>
      </c>
      <c r="R7" s="241" t="s">
        <v>945</v>
      </c>
      <c r="S7" s="245"/>
      <c r="T7" s="248"/>
      <c r="U7" s="237" t="s">
        <v>945</v>
      </c>
      <c r="W7" s="241" t="s">
        <v>945</v>
      </c>
      <c r="X7" s="237" t="s">
        <v>945</v>
      </c>
      <c r="Z7" s="241" t="s">
        <v>945</v>
      </c>
    </row>
    <row r="8" spans="3:26" ht="15">
      <c r="C8" s="249"/>
      <c r="D8" s="250"/>
      <c r="E8" s="251" t="s">
        <v>946</v>
      </c>
      <c r="F8" s="251" t="s">
        <v>1764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945</v>
      </c>
      <c r="R8" s="241" t="s">
        <v>945</v>
      </c>
      <c r="S8" s="245"/>
      <c r="T8" s="248"/>
      <c r="U8" s="237" t="s">
        <v>945</v>
      </c>
      <c r="W8" s="241" t="s">
        <v>945</v>
      </c>
      <c r="X8" s="237" t="s">
        <v>945</v>
      </c>
      <c r="Z8" s="241" t="s">
        <v>945</v>
      </c>
    </row>
    <row r="9" spans="2:26" ht="36.75" customHeight="1">
      <c r="B9" s="854" t="s">
        <v>1841</v>
      </c>
      <c r="C9" s="855"/>
      <c r="D9" s="855"/>
      <c r="E9" s="567">
        <v>42005</v>
      </c>
      <c r="F9" s="252">
        <v>42277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945</v>
      </c>
      <c r="R9" s="241" t="s">
        <v>945</v>
      </c>
      <c r="S9" s="245"/>
      <c r="T9" s="248"/>
      <c r="U9" s="237" t="s">
        <v>945</v>
      </c>
      <c r="W9" s="241" t="s">
        <v>945</v>
      </c>
      <c r="X9" s="237" t="s">
        <v>945</v>
      </c>
      <c r="Z9" s="241" t="s">
        <v>945</v>
      </c>
    </row>
    <row r="10" spans="2:26" ht="15">
      <c r="B10" s="253" t="s">
        <v>1681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945</v>
      </c>
      <c r="R10" s="241" t="s">
        <v>945</v>
      </c>
      <c r="S10" s="245"/>
      <c r="T10" s="248"/>
      <c r="U10" s="237" t="s">
        <v>945</v>
      </c>
      <c r="W10" s="241" t="s">
        <v>945</v>
      </c>
      <c r="X10" s="237" t="s">
        <v>945</v>
      </c>
      <c r="Z10" s="241" t="s">
        <v>945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945</v>
      </c>
      <c r="R11" s="241" t="s">
        <v>945</v>
      </c>
      <c r="S11" s="245"/>
      <c r="T11" s="248"/>
      <c r="U11" s="237" t="s">
        <v>945</v>
      </c>
      <c r="W11" s="241" t="s">
        <v>945</v>
      </c>
      <c r="X11" s="237" t="s">
        <v>945</v>
      </c>
      <c r="Z11" s="241" t="s">
        <v>945</v>
      </c>
    </row>
    <row r="12" spans="2:26" ht="39" customHeight="1" thickBot="1" thickTop="1">
      <c r="B12" s="854" t="s">
        <v>1364</v>
      </c>
      <c r="C12" s="855"/>
      <c r="D12" s="855"/>
      <c r="E12" s="251" t="s">
        <v>947</v>
      </c>
      <c r="F12" s="254" t="s">
        <v>1363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945</v>
      </c>
      <c r="R12" s="241" t="s">
        <v>945</v>
      </c>
      <c r="S12" s="245"/>
      <c r="T12" s="248"/>
      <c r="U12" s="237" t="s">
        <v>945</v>
      </c>
      <c r="W12" s="241" t="s">
        <v>945</v>
      </c>
      <c r="X12" s="237" t="s">
        <v>945</v>
      </c>
      <c r="Z12" s="241" t="s">
        <v>945</v>
      </c>
    </row>
    <row r="13" spans="2:26" ht="15.75" thickTop="1">
      <c r="B13" s="253" t="s">
        <v>1682</v>
      </c>
      <c r="E13" s="255" t="s">
        <v>948</v>
      </c>
      <c r="F13" s="256" t="s">
        <v>945</v>
      </c>
      <c r="G13" s="256" t="s">
        <v>945</v>
      </c>
      <c r="H13" s="256" t="s">
        <v>945</v>
      </c>
      <c r="I13" s="256" t="s">
        <v>945</v>
      </c>
      <c r="J13" s="256" t="s">
        <v>945</v>
      </c>
      <c r="K13" s="256" t="s">
        <v>945</v>
      </c>
      <c r="L13" s="256" t="s">
        <v>945</v>
      </c>
      <c r="M13" s="243">
        <v>1</v>
      </c>
      <c r="O13" s="248"/>
      <c r="P13" s="237" t="s">
        <v>945</v>
      </c>
      <c r="R13" s="241" t="s">
        <v>945</v>
      </c>
      <c r="S13" s="245"/>
      <c r="T13" s="248"/>
      <c r="U13" s="237" t="s">
        <v>945</v>
      </c>
      <c r="W13" s="241" t="s">
        <v>945</v>
      </c>
      <c r="X13" s="237" t="s">
        <v>945</v>
      </c>
      <c r="Z13" s="241" t="s">
        <v>945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1594</v>
      </c>
      <c r="E17" s="835">
        <v>96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949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950</v>
      </c>
      <c r="E19" s="923" t="s">
        <v>1816</v>
      </c>
      <c r="F19" s="924"/>
      <c r="G19" s="924"/>
      <c r="H19" s="925"/>
      <c r="I19" s="926" t="s">
        <v>1817</v>
      </c>
      <c r="J19" s="927"/>
      <c r="K19" s="927"/>
      <c r="L19" s="928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951</v>
      </c>
      <c r="D20" s="137" t="s">
        <v>952</v>
      </c>
      <c r="E20" s="837" t="s">
        <v>1818</v>
      </c>
      <c r="F20" s="838" t="s">
        <v>1693</v>
      </c>
      <c r="G20" s="838" t="s">
        <v>1694</v>
      </c>
      <c r="H20" s="838" t="s">
        <v>1692</v>
      </c>
      <c r="I20" s="836" t="s">
        <v>1693</v>
      </c>
      <c r="J20" s="836" t="s">
        <v>1694</v>
      </c>
      <c r="K20" s="836" t="s">
        <v>1692</v>
      </c>
      <c r="L20" s="839" t="s">
        <v>1264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953</v>
      </c>
      <c r="E21" s="331" t="s">
        <v>205</v>
      </c>
      <c r="F21" s="331" t="s">
        <v>206</v>
      </c>
      <c r="G21" s="331" t="s">
        <v>1278</v>
      </c>
      <c r="H21" s="331" t="s">
        <v>1279</v>
      </c>
      <c r="I21" s="331" t="s">
        <v>1237</v>
      </c>
      <c r="J21" s="331" t="s">
        <v>1819</v>
      </c>
      <c r="K21" s="331" t="s">
        <v>1820</v>
      </c>
      <c r="L21" s="580" t="s">
        <v>1834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22" t="s">
        <v>954</v>
      </c>
      <c r="D22" s="922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955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136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137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198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1283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91" t="s">
        <v>138</v>
      </c>
      <c r="D28" s="891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139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140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141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142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59" t="s">
        <v>143</v>
      </c>
      <c r="D33" s="859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144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145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146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147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1284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67" t="s">
        <v>130</v>
      </c>
      <c r="D39" s="867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148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149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150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151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91" t="s">
        <v>152</v>
      </c>
      <c r="D44" s="891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153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154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155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156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67" t="s">
        <v>157</v>
      </c>
      <c r="D49" s="867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158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159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160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161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162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91" t="s">
        <v>163</v>
      </c>
      <c r="D55" s="891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164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165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91" t="s">
        <v>166</v>
      </c>
      <c r="D58" s="891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167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168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17" t="s">
        <v>169</v>
      </c>
      <c r="D61" s="919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67" t="s">
        <v>170</v>
      </c>
      <c r="D62" s="867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171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172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173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174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175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176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84" t="s">
        <v>131</v>
      </c>
      <c r="D69" s="884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84" t="s">
        <v>177</v>
      </c>
      <c r="D70" s="884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84" t="s">
        <v>178</v>
      </c>
      <c r="D71" s="884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67" t="s">
        <v>179</v>
      </c>
      <c r="D72" s="867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180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181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182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183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184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185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1000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1001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1002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1003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1004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1005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1006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1007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8" t="s">
        <v>1008</v>
      </c>
      <c r="D87" s="868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1009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301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14" t="s">
        <v>302</v>
      </c>
      <c r="D90" s="914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67" t="s">
        <v>303</v>
      </c>
      <c r="D91" s="867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304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305</v>
      </c>
      <c r="D93" s="142" t="s">
        <v>306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307</v>
      </c>
      <c r="D94" s="142" t="s">
        <v>308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309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310</v>
      </c>
      <c r="D96" s="142" t="s">
        <v>311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312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313</v>
      </c>
      <c r="D98" s="142" t="s">
        <v>314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315</v>
      </c>
      <c r="D99" s="142" t="s">
        <v>1014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1015</v>
      </c>
      <c r="D100" s="142" t="s">
        <v>1016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1017</v>
      </c>
      <c r="D101" s="142" t="s">
        <v>1018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1019</v>
      </c>
      <c r="D102" s="142" t="s">
        <v>1020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1021</v>
      </c>
      <c r="D103" s="158" t="s">
        <v>1022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1023</v>
      </c>
      <c r="D104" s="159" t="s">
        <v>1024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91" t="s">
        <v>1025</v>
      </c>
      <c r="D105" s="891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1026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1027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404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67" t="s">
        <v>1808</v>
      </c>
      <c r="D109" s="867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1028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1809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1029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1030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1031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91" t="s">
        <v>1032</v>
      </c>
      <c r="D116" s="891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1033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1034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1035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1036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1037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1449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1450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1451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1452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1453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1454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1455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405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1456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1457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17" t="s">
        <v>1458</v>
      </c>
      <c r="D132" s="917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84" t="s">
        <v>1459</v>
      </c>
      <c r="D133" s="884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1460</v>
      </c>
      <c r="C134" s="867" t="s">
        <v>759</v>
      </c>
      <c r="D134" s="867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760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761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91" t="s">
        <v>762</v>
      </c>
      <c r="D137" s="891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505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763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764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506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765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483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484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485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91" t="s">
        <v>406</v>
      </c>
      <c r="D146" s="891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486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487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488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489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490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491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492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493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91" t="s">
        <v>407</v>
      </c>
      <c r="D155" s="891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408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409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410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411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412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413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414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415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1461</v>
      </c>
      <c r="D164" s="306" t="s">
        <v>1462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87" t="str">
        <f>$B$7</f>
        <v>МЕСЕЧЕН ОТЧЕТ ЗА ДРУГИ СРЕДСТВА ОТ ЕВРОПЕЙСКИЯ СЪЮЗ</v>
      </c>
      <c r="C169" s="877"/>
      <c r="D169" s="877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946</v>
      </c>
      <c r="F170" s="310" t="s">
        <v>1764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76" t="str">
        <f>$B$9</f>
        <v>ОБЩИНА ПОЛСКИ ТРЪМБЕШ</v>
      </c>
      <c r="C171" s="877"/>
      <c r="D171" s="877"/>
      <c r="E171" s="311">
        <f>$E$9</f>
        <v>42005</v>
      </c>
      <c r="F171" s="312">
        <f>$F$9</f>
        <v>42277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76" t="str">
        <f>$B$12</f>
        <v>Полски Тръмбеш</v>
      </c>
      <c r="C174" s="877"/>
      <c r="D174" s="877"/>
      <c r="E174" s="309" t="s">
        <v>947</v>
      </c>
      <c r="F174" s="316" t="str">
        <f>$F$12</f>
        <v>5407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76"/>
      <c r="P174" s="877"/>
      <c r="Q174" s="877"/>
      <c r="R174" s="315"/>
      <c r="S174" s="245"/>
      <c r="T174" s="876"/>
      <c r="U174" s="877"/>
      <c r="V174" s="877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948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96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949</v>
      </c>
      <c r="M177" s="243">
        <v>1</v>
      </c>
      <c r="N177" s="244"/>
      <c r="O177" s="317" t="s">
        <v>199</v>
      </c>
      <c r="P177" s="309"/>
      <c r="Q177" s="315"/>
      <c r="R177" s="318" t="s">
        <v>949</v>
      </c>
      <c r="S177" s="245"/>
      <c r="T177" s="319" t="s">
        <v>200</v>
      </c>
      <c r="U177" s="320"/>
      <c r="V177" s="321"/>
      <c r="W177" s="322"/>
      <c r="X177" s="320"/>
      <c r="Y177" s="321"/>
      <c r="Z177" s="322" t="s">
        <v>949</v>
      </c>
    </row>
    <row r="178" spans="2:27" s="249" customFormat="1" ht="31.5" customHeight="1" thickBot="1">
      <c r="B178" s="420"/>
      <c r="C178" s="399"/>
      <c r="D178" s="323" t="s">
        <v>1463</v>
      </c>
      <c r="E178" s="923" t="s">
        <v>1816</v>
      </c>
      <c r="F178" s="924"/>
      <c r="G178" s="924"/>
      <c r="H178" s="925"/>
      <c r="I178" s="926" t="s">
        <v>1817</v>
      </c>
      <c r="J178" s="927"/>
      <c r="K178" s="927"/>
      <c r="L178" s="928"/>
      <c r="M178" s="243">
        <v>1</v>
      </c>
      <c r="N178" s="244"/>
      <c r="O178" s="910" t="s">
        <v>1821</v>
      </c>
      <c r="P178" s="910" t="s">
        <v>1822</v>
      </c>
      <c r="Q178" s="908" t="s">
        <v>1823</v>
      </c>
      <c r="R178" s="913" t="s">
        <v>201</v>
      </c>
      <c r="S178" s="244"/>
      <c r="T178" s="908" t="s">
        <v>1824</v>
      </c>
      <c r="U178" s="908" t="s">
        <v>1825</v>
      </c>
      <c r="V178" s="908" t="s">
        <v>1826</v>
      </c>
      <c r="W178" s="913" t="s">
        <v>202</v>
      </c>
      <c r="X178" s="324" t="s">
        <v>203</v>
      </c>
      <c r="Y178" s="324"/>
      <c r="Z178" s="325"/>
      <c r="AA178" s="915" t="s">
        <v>204</v>
      </c>
    </row>
    <row r="179" spans="2:27" s="249" customFormat="1" ht="44.25" customHeight="1" thickBot="1">
      <c r="B179" s="204" t="s">
        <v>48</v>
      </c>
      <c r="C179" s="740" t="s">
        <v>951</v>
      </c>
      <c r="D179" s="743" t="s">
        <v>1465</v>
      </c>
      <c r="E179" s="837" t="s">
        <v>1818</v>
      </c>
      <c r="F179" s="838" t="s">
        <v>1693</v>
      </c>
      <c r="G179" s="838" t="s">
        <v>1694</v>
      </c>
      <c r="H179" s="838" t="s">
        <v>1692</v>
      </c>
      <c r="I179" s="836" t="s">
        <v>1693</v>
      </c>
      <c r="J179" s="836" t="s">
        <v>1694</v>
      </c>
      <c r="K179" s="836" t="s">
        <v>1692</v>
      </c>
      <c r="L179" s="839" t="s">
        <v>1264</v>
      </c>
      <c r="M179" s="243">
        <v>1</v>
      </c>
      <c r="N179" s="244"/>
      <c r="O179" s="911"/>
      <c r="P179" s="911"/>
      <c r="Q179" s="912"/>
      <c r="R179" s="912"/>
      <c r="S179" s="244"/>
      <c r="T179" s="909"/>
      <c r="U179" s="909"/>
      <c r="V179" s="909"/>
      <c r="W179" s="909"/>
      <c r="X179" s="328">
        <v>2015</v>
      </c>
      <c r="Y179" s="328">
        <v>2016</v>
      </c>
      <c r="Z179" s="328" t="s">
        <v>1827</v>
      </c>
      <c r="AA179" s="916"/>
    </row>
    <row r="180" spans="2:27" s="249" customFormat="1" ht="18.75" thickBot="1">
      <c r="B180" s="741"/>
      <c r="C180" s="329"/>
      <c r="D180" s="330" t="s">
        <v>1464</v>
      </c>
      <c r="E180" s="331" t="s">
        <v>205</v>
      </c>
      <c r="F180" s="331" t="s">
        <v>206</v>
      </c>
      <c r="G180" s="331" t="s">
        <v>1278</v>
      </c>
      <c r="H180" s="331" t="s">
        <v>1279</v>
      </c>
      <c r="I180" s="331" t="s">
        <v>1237</v>
      </c>
      <c r="J180" s="331" t="s">
        <v>1819</v>
      </c>
      <c r="K180" s="331" t="s">
        <v>1820</v>
      </c>
      <c r="L180" s="580" t="s">
        <v>1834</v>
      </c>
      <c r="M180" s="243">
        <v>1</v>
      </c>
      <c r="N180" s="244"/>
      <c r="O180" s="332" t="s">
        <v>207</v>
      </c>
      <c r="P180" s="332" t="s">
        <v>208</v>
      </c>
      <c r="Q180" s="333" t="s">
        <v>209</v>
      </c>
      <c r="R180" s="333" t="s">
        <v>210</v>
      </c>
      <c r="S180" s="244"/>
      <c r="T180" s="334" t="s">
        <v>211</v>
      </c>
      <c r="U180" s="334" t="s">
        <v>212</v>
      </c>
      <c r="V180" s="334" t="s">
        <v>213</v>
      </c>
      <c r="W180" s="334" t="s">
        <v>214</v>
      </c>
      <c r="X180" s="334" t="s">
        <v>1234</v>
      </c>
      <c r="Y180" s="334" t="s">
        <v>1235</v>
      </c>
      <c r="Z180" s="334" t="s">
        <v>1236</v>
      </c>
      <c r="AA180" s="335" t="s">
        <v>1237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1238</v>
      </c>
      <c r="P181" s="339" t="s">
        <v>1238</v>
      </c>
      <c r="Q181" s="339" t="s">
        <v>1239</v>
      </c>
      <c r="R181" s="339" t="s">
        <v>1240</v>
      </c>
      <c r="S181" s="340"/>
      <c r="T181" s="339" t="s">
        <v>1238</v>
      </c>
      <c r="U181" s="339" t="s">
        <v>1238</v>
      </c>
      <c r="V181" s="339" t="s">
        <v>1241</v>
      </c>
      <c r="W181" s="339" t="s">
        <v>1242</v>
      </c>
      <c r="X181" s="339" t="s">
        <v>1238</v>
      </c>
      <c r="Y181" s="339" t="s">
        <v>1238</v>
      </c>
      <c r="Z181" s="339" t="s">
        <v>1238</v>
      </c>
      <c r="AA181" s="341" t="s">
        <v>1243</v>
      </c>
    </row>
    <row r="182" spans="1:28" s="274" customFormat="1" ht="34.5" customHeight="1" thickBot="1">
      <c r="A182" s="289">
        <v>5</v>
      </c>
      <c r="B182" s="167">
        <v>100</v>
      </c>
      <c r="C182" s="918" t="s">
        <v>1466</v>
      </c>
      <c r="D182" s="881"/>
      <c r="E182" s="615">
        <f aca="true" t="shared" si="39" ref="E182:L182">SUMIF($B$595:$B$12301,$B182,E$595:E$12301)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SUMIF($B$595:$B$12301,$B182,O$595:O$12301)</f>
        <v>0</v>
      </c>
      <c r="P182" s="618">
        <f>SUMIF($B$595:$B$12301,$B182,P$595:P$12301)</f>
        <v>0</v>
      </c>
      <c r="Q182" s="618">
        <f>SUMIF($B$595:$B$12301,$B182,Q$595:Q$12301)</f>
        <v>0</v>
      </c>
      <c r="R182" s="618">
        <f>SUMIF($B$595:$B$12301,$B182,R$595:R$12301)</f>
        <v>0</v>
      </c>
      <c r="S182" s="271"/>
      <c r="T182" s="619">
        <f aca="true" t="shared" si="41" ref="T182:Z182">SUMIF($B$595:$B$12301,$B182,T$595:T$12301)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1467</v>
      </c>
      <c r="E183" s="539">
        <f aca="true" t="shared" si="42" ref="E183:L184">SUMIF($C$595:$C$12301,$C183,E$595:E$12301)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SUMIF($C$595:$C$12301,$C183,O$595:O$12301)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SUMIF($C$595:$C$12301,$C183,T$595:T$12301)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1468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58" t="s">
        <v>1469</v>
      </c>
      <c r="D185" s="858"/>
      <c r="E185" s="621">
        <f aca="true" t="shared" si="46" ref="E185:L185">SUMIF($B$595:$B$12301,$B185,E$595:E$12301)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SUMIF($B$595:$B$12301,$B185,O$595:O$12301)</f>
        <v>0</v>
      </c>
      <c r="P185" s="624">
        <f>SUMIF($B$595:$B$12301,$B185,P$595:P$12301)</f>
        <v>0</v>
      </c>
      <c r="Q185" s="624">
        <f>SUMIF($B$595:$B$12301,$B185,Q$595:Q$12301)</f>
        <v>0</v>
      </c>
      <c r="R185" s="624">
        <f>SUMIF($B$595:$B$12301,$B185,R$595:R$12301)</f>
        <v>0</v>
      </c>
      <c r="S185" s="271"/>
      <c r="T185" s="625">
        <f aca="true" t="shared" si="47" ref="T185:Z185">SUMIF($B$595:$B$12301,$B185,T$595:T$12301)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1470</v>
      </c>
      <c r="E186" s="539">
        <f aca="true" t="shared" si="48" ref="E186:L190">SUMIF($C$595:$C$12301,$C186,E$595:E$12301)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SUMIF($C$595:$C$12301,$C186,O$595:O$12301)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SUMIF($C$595:$C$12301,$C186,T$595:T$12301)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1471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1097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1098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1099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84" t="s">
        <v>323</v>
      </c>
      <c r="D191" s="884"/>
      <c r="E191" s="621">
        <f aca="true" t="shared" si="51" ref="E191:L191">SUMIF($B$595:$B$12301,$B191,E$595:E$12301)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SUMIF($B$595:$B$12301,$B191,O$595:O$12301)</f>
        <v>0</v>
      </c>
      <c r="P191" s="624">
        <f>SUMIF($B$595:$B$12301,$B191,P$595:P$12301)</f>
        <v>0</v>
      </c>
      <c r="Q191" s="624">
        <f>SUMIF($B$595:$B$12301,$B191,Q$595:Q$12301)</f>
        <v>0</v>
      </c>
      <c r="R191" s="624">
        <f>SUMIF($B$595:$B$12301,$B191,R$595:R$12301)</f>
        <v>0</v>
      </c>
      <c r="S191" s="271"/>
      <c r="T191" s="625">
        <f aca="true" t="shared" si="52" ref="T191:Z191">SUMIF($B$595:$B$12301,$B191,T$595:T$12301)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324</v>
      </c>
      <c r="E192" s="539">
        <f aca="true" t="shared" si="53" ref="E192:L196">SUMIF($C$595:$C$12301,$C192,E$595:E$12301)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SUMIF($C$595:$C$12301,$C192,O$595:O$12301)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SUMIF($C$595:$C$12301,$C192,T$595:T$12301)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325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326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327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328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75" t="s">
        <v>329</v>
      </c>
      <c r="D197" s="878"/>
      <c r="E197" s="540">
        <f aca="true" t="shared" si="56" ref="E197:L198">SUMIF($B$595:$B$12301,$B197,E$595:E$12301)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SUMIF($B$595:$B$12301,$B197,O$595:O$12301)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SUMIF($B$595:$B$12301,$B197,T$595:T$12301)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906" t="s">
        <v>330</v>
      </c>
      <c r="D198" s="906"/>
      <c r="E198" s="540">
        <f t="shared" si="56"/>
        <v>380</v>
      </c>
      <c r="F198" s="353">
        <f t="shared" si="56"/>
        <v>380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331</v>
      </c>
      <c r="E199" s="539">
        <f aca="true" t="shared" si="59" ref="E199:L208">SUMIF($C$595:$C$12301,$C199,E$595:E$12301)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SUMIF($C$595:$C$12301,$C199,O$595:O$12301)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SUMIF($C$595:$C$12301,$C199,T$595:T$12301)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332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333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334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335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336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337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338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339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340</v>
      </c>
      <c r="E208" s="539">
        <f t="shared" si="59"/>
        <v>380</v>
      </c>
      <c r="F208" s="277">
        <f t="shared" si="59"/>
        <v>380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  <v>1</v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341</v>
      </c>
      <c r="E209" s="539">
        <f aca="true" t="shared" si="62" ref="E209:L215">SUMIF($C$595:$C$12301,$C209,E$595:E$12301)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SUMIF($C$595:$C$12301,$C209,T$595:T$12301)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342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1690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344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345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494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346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61" t="s">
        <v>416</v>
      </c>
      <c r="D216" s="861"/>
      <c r="E216" s="540">
        <f aca="true" t="shared" si="64" ref="E216:L216">SUMIF($B$595:$B$12301,$B216,E$595:E$12301)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SUMIF($B$595:$B$12301,$B216,O$595:O$12301)</f>
        <v>0</v>
      </c>
      <c r="P216" s="355">
        <f>SUMIF($B$595:$B$12301,$B216,P$595:P$12301)</f>
        <v>0</v>
      </c>
      <c r="Q216" s="355">
        <f>SUMIF($B$595:$B$12301,$B216,Q$595:Q$12301)</f>
        <v>0</v>
      </c>
      <c r="R216" s="355">
        <f>SUMIF($B$595:$B$12301,$B216,R$595:R$12301)</f>
        <v>0</v>
      </c>
      <c r="S216" s="271"/>
      <c r="T216" s="356">
        <f aca="true" t="shared" si="65" ref="T216:Z216">SUMIF($B$595:$B$12301,$B216,T$595:T$12301)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417</v>
      </c>
      <c r="E217" s="539">
        <f aca="true" t="shared" si="66" ref="E217:L219">SUMIF($C$595:$C$12301,$C217,E$595:E$12301)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SUMIF($C$595:$C$12301,$C217,O$595:O$12301)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SUMIF($C$595:$C$12301,$C217,T$595:T$12301)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418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419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61" t="s">
        <v>1285</v>
      </c>
      <c r="D220" s="861"/>
      <c r="E220" s="540">
        <f aca="true" t="shared" si="69" ref="E220:L220">SUMIF($B$595:$B$12301,$B220,E$595:E$12301)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SUMIF($B$595:$B$12301,$B220,O$595:O$12301)</f>
        <v>0</v>
      </c>
      <c r="P220" s="355">
        <f>SUMIF($B$595:$B$12301,$B220,P$595:P$12301)</f>
        <v>0</v>
      </c>
      <c r="Q220" s="355">
        <f>SUMIF($B$595:$B$12301,$B220,Q$595:Q$12301)</f>
        <v>0</v>
      </c>
      <c r="R220" s="355">
        <f>SUMIF($B$595:$B$12301,$B220,R$595:R$12301)</f>
        <v>0</v>
      </c>
      <c r="S220" s="271"/>
      <c r="T220" s="356">
        <f aca="true" t="shared" si="70" ref="T220:Z220">SUMIF($B$595:$B$12301,$B220,T$595:T$12301)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347</v>
      </c>
      <c r="E221" s="539">
        <f aca="true" t="shared" si="71" ref="E221:L225">SUMIF($C$595:$C$12301,$C221,E$595:E$12301)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SUMIF($C$595:$C$12301,$C221,O$595:O$12301)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SUMIF($C$595:$C$12301,$C221,T$595:T$12301)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348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349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350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351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61" t="s">
        <v>352</v>
      </c>
      <c r="D226" s="861"/>
      <c r="E226" s="540">
        <f aca="true" t="shared" si="74" ref="E226:L226">SUMIF($B$595:$B$12301,$B226,E$595:E$12301)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SUMIF($B$595:$B$12301,$B226,O$595:O$12301)</f>
        <v>0</v>
      </c>
      <c r="P226" s="355">
        <f>SUMIF($B$595:$B$12301,$B226,P$595:P$12301)</f>
        <v>0</v>
      </c>
      <c r="Q226" s="355">
        <f>SUMIF($B$595:$B$12301,$B226,Q$595:Q$12301)</f>
        <v>0</v>
      </c>
      <c r="R226" s="355">
        <f>SUMIF($B$595:$B$12301,$B226,R$595:R$12301)</f>
        <v>0</v>
      </c>
      <c r="S226" s="271"/>
      <c r="T226" s="356">
        <f aca="true" t="shared" si="75" ref="T226:Z226">SUMIF($B$595:$B$12301,$B226,T$595:T$12301)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495</v>
      </c>
      <c r="E227" s="539">
        <f aca="true" t="shared" si="76" ref="E227:L228">SUMIF($C$595:$C$12301,$C227,E$595:E$12301)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SUMIF($C$595:$C$12301,$C227,O$595:O$12301)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SUMIF($C$595:$C$12301,$C227,T$595:T$12301)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353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902" t="s">
        <v>354</v>
      </c>
      <c r="D229" s="907"/>
      <c r="E229" s="540">
        <f aca="true" t="shared" si="79" ref="E229:L233">SUMIF($B$595:$B$12301,$B229,E$595:E$12301)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SUMIF($B$595:$B$12301,$B229,O$595:O$12301)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SUMIF($B$595:$B$12301,$B229,T$595:T$12301)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03" t="s">
        <v>355</v>
      </c>
      <c r="D230" s="904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03" t="s">
        <v>356</v>
      </c>
      <c r="D231" s="904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03" t="s">
        <v>357</v>
      </c>
      <c r="D232" s="904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901" t="s">
        <v>358</v>
      </c>
      <c r="D233" s="901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359</v>
      </c>
      <c r="E234" s="539">
        <f aca="true" t="shared" si="82" ref="E234:L239">SUMIF($C$595:$C$12301,$C234,E$595:E$12301)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SUMIF($C$595:$C$12301,$C234,O$595:O$12301)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SUMIF($C$595:$C$12301,$C234,T$595:T$12301)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360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361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362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363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364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365</v>
      </c>
      <c r="D240" s="359"/>
      <c r="E240" s="540">
        <f aca="true" t="shared" si="85" ref="E240:L240">SUMIF($B$595:$B$12301,$B240,E$595:E$12301)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SUMIF($B$595:$B$12301,$B240,O$595:O$12301)</f>
        <v>0</v>
      </c>
      <c r="P240" s="367">
        <f>SUMIF($B$595:$B$12301,$B240,P$595:P$12301)</f>
        <v>0</v>
      </c>
      <c r="Q240" s="367">
        <f>SUMIF($B$595:$B$12301,$B240,Q$595:Q$12301)</f>
        <v>0</v>
      </c>
      <c r="R240" s="367">
        <f>SUMIF($B$595:$B$12301,$B240,R$595:R$12301)</f>
        <v>0</v>
      </c>
      <c r="S240" s="271"/>
      <c r="T240" s="356">
        <f aca="true" t="shared" si="86" ref="T240:Z240">SUMIF($B$595:$B$12301,$B240,T$595:T$12301)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366</v>
      </c>
      <c r="E241" s="539">
        <f aca="true" t="shared" si="87" ref="E241:L246">SUMIF($C$595:$C$12301,$C241,E$595:E$12301)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SUMIF($C$595:$C$12301,$C241,O$595:O$12301)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SUMIF($C$595:$C$12301,$C241,T$595:T$12301)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367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368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369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370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371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905" t="s">
        <v>372</v>
      </c>
      <c r="D247" s="905"/>
      <c r="E247" s="540">
        <f aca="true" t="shared" si="92" ref="E247:L250">SUMIF($B$595:$B$12301,$B247,E$595:E$12301)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SUMIF($B$595:$B$12301,$B247,O$595:O$12301)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SUMIF($B$595:$B$12301,$B247,T$595:T$12301)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905" t="s">
        <v>373</v>
      </c>
      <c r="D248" s="905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905" t="s">
        <v>374</v>
      </c>
      <c r="D249" s="905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901" t="s">
        <v>375</v>
      </c>
      <c r="D250" s="901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376</v>
      </c>
      <c r="E251" s="539">
        <f aca="true" t="shared" si="95" ref="E251:L256">SUMIF($C$595:$C$12301,$C251,E$595:E$12301)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SUMIF($C$595:$C$12301,$C251,O$595:O$12301)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SUMIF($C$595:$C$12301,$C251,T$595:T$12301)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377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378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379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380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381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61" t="s">
        <v>382</v>
      </c>
      <c r="D257" s="861"/>
      <c r="E257" s="540">
        <f aca="true" t="shared" si="98" ref="E257:L257">SUMIF($B$595:$B$12301,$B257,E$595:E$12301)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SUMIF($B$595:$B$12301,$B257,O$595:O$12301)</f>
        <v>0</v>
      </c>
      <c r="P257" s="355">
        <f>SUMIF($B$595:$B$12301,$B257,P$595:P$12301)</f>
        <v>0</v>
      </c>
      <c r="Q257" s="355">
        <f>SUMIF($B$595:$B$12301,$B257,Q$595:Q$12301)</f>
        <v>0</v>
      </c>
      <c r="R257" s="355">
        <f>SUMIF($B$595:$B$12301,$B257,R$595:R$12301)</f>
        <v>0</v>
      </c>
      <c r="S257" s="271"/>
      <c r="T257" s="354">
        <f aca="true" t="shared" si="99" ref="T257:Z257">SUMIF($B$595:$B$12301,$B257,T$595:T$12301)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383</v>
      </c>
      <c r="E258" s="539">
        <f aca="true" t="shared" si="100" ref="E258:L260">SUMIF($C$595:$C$12301,$C258,E$595:E$12301)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SUMIF($C$595:$C$12301,$C258,O$595:O$12301)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SUMIF($C$595:$C$12301,$C258,T$595:T$12301)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384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385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902" t="s">
        <v>386</v>
      </c>
      <c r="D261" s="902"/>
      <c r="E261" s="540">
        <f aca="true" t="shared" si="103" ref="E261:L264">SUMIF($B$595:$B$12301,$B261,E$595:E$12301)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SUMIF($B$595:$B$12301,$B261,O$595:O$12301)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SUMIF($B$595:$B$12301,$B261,T$595:T$12301)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905" t="s">
        <v>1244</v>
      </c>
      <c r="D262" s="905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03" t="s">
        <v>387</v>
      </c>
      <c r="D263" s="904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901" t="s">
        <v>420</v>
      </c>
      <c r="D264" s="901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421</v>
      </c>
      <c r="E265" s="539">
        <f aca="true" t="shared" si="106" ref="E265:L266">SUMIF($C$595:$C$12301,$C265,E$595:E$12301)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SUMIF($C$595:$C$12301,$C265,O$595:O$12301)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SUMIF($C$595:$C$12301,$C265,T$595:T$12301)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422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900" t="s">
        <v>388</v>
      </c>
      <c r="D267" s="900"/>
      <c r="E267" s="540">
        <f aca="true" t="shared" si="109" ref="E267:L268">SUMIF($B$595:$B$12301,$B267,E$595:E$12301)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SUMIF($B$595:$B$12301,$B267,O$595:O$12301)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SUMIF($B$595:$B$12301,$B267,T$595:T$12301)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898" t="s">
        <v>389</v>
      </c>
      <c r="D268" s="898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390</v>
      </c>
      <c r="E269" s="539">
        <f aca="true" t="shared" si="112" ref="E269:L275">SUMIF($C$595:$C$12301,$C269,E$595:E$12301)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SUMIF($C$595:$C$12301,$C269,O$595:O$12301)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SUMIF($C$595:$C$12301,$C269,T$595:T$12301)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391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1120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1121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1122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1123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1124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899" t="s">
        <v>1125</v>
      </c>
      <c r="D276" s="899"/>
      <c r="E276" s="540">
        <f aca="true" t="shared" si="115" ref="E276:L276">SUMIF($B$595:$B$12301,$B276,E$595:E$12301)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SUMIF($B$595:$B$12301,$B276,O$595:O$12301)</f>
        <v>0</v>
      </c>
      <c r="P276" s="370">
        <f>SUMIF($B$595:$B$12301,$B276,P$595:P$12301)</f>
        <v>0</v>
      </c>
      <c r="Q276" s="370">
        <f>SUMIF($B$595:$B$12301,$B276,Q$595:Q$12301)</f>
        <v>0</v>
      </c>
      <c r="R276" s="370">
        <f>SUMIF($B$595:$B$12301,$B276,R$595:R$12301)</f>
        <v>0</v>
      </c>
      <c r="S276" s="271"/>
      <c r="T276" s="369">
        <f aca="true" t="shared" si="116" ref="T276:Z276">SUMIF($B$595:$B$12301,$B276,T$595:T$12301)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496</v>
      </c>
      <c r="E277" s="539">
        <f aca="true" t="shared" si="117" ref="E277:L278">SUMIF($C$595:$C$12301,$C277,E$595:E$12301)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SUMIF($C$595:$C$12301,$C277,O$595:O$12301)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SUMIF($C$595:$C$12301,$C277,T$595:T$12301)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1126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900" t="s">
        <v>1217</v>
      </c>
      <c r="D279" s="900"/>
      <c r="E279" s="540">
        <f aca="true" t="shared" si="120" ref="E279:L280">SUMIF($B$595:$B$12301,$B279,E$595:E$12301)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SUMIF($B$595:$B$12301,$B279,O$595:O$12301)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SUMIF($B$595:$B$12301,$B279,T$595:T$12301)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901" t="s">
        <v>1218</v>
      </c>
      <c r="D280" s="901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1219</v>
      </c>
      <c r="E281" s="539">
        <f aca="true" t="shared" si="123" ref="E281:L284">SUMIF($C$595:$C$12301,$C281,E$595:E$12301)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SUMIF($C$595:$C$12301,$C281,O$595:O$12301)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SUMIF($C$595:$C$12301,$C281,T$595:T$12301)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1220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1221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1222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4" t="s">
        <v>1223</v>
      </c>
      <c r="D285" s="895"/>
      <c r="E285" s="540">
        <f aca="true" t="shared" si="126" ref="E285:L285">SUMIF($B$595:$B$12301,$B285,E$595:E$12301)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SUMIF($B$595:$B$12301,$B285,O$595:O$12301)</f>
        <v>0</v>
      </c>
      <c r="P285" s="370">
        <f>SUMIF($B$595:$B$12301,$B285,P$595:P$12301)</f>
        <v>0</v>
      </c>
      <c r="Q285" s="370">
        <f>SUMIF($B$595:$B$12301,$B285,Q$595:Q$12301)</f>
        <v>0</v>
      </c>
      <c r="R285" s="370">
        <f>SUMIF($B$595:$B$12301,$B285,R$595:R$12301)</f>
        <v>0</v>
      </c>
      <c r="S285" s="271"/>
      <c r="T285" s="369">
        <f aca="true" t="shared" si="127" ref="T285:Z285">SUMIF($B$595:$B$12301,$B285,T$595:T$12301)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1224</v>
      </c>
      <c r="E286" s="539">
        <f aca="true" t="shared" si="128" ref="E286:L288">SUMIF($C$595:$C$12301,$C286,E$595:E$12301)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SUMIF($C$595:$C$12301,$C286,O$595:O$12301)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SUMIF($C$595:$C$12301,$C286,T$595:T$12301)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1225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1226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96" t="s">
        <v>1227</v>
      </c>
      <c r="D289" s="861"/>
      <c r="E289" s="540">
        <f aca="true" t="shared" si="131" ref="E289:L289">SUMIF($B$595:$B$12301,$B289,E$595:E$12301)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SUMIF($B$595:$B$12301,$B289,O$595:O$12301)</f>
        <v>0</v>
      </c>
      <c r="P289" s="355">
        <f>SUMIF($B$595:$B$12301,$B289,P$595:P$12301)</f>
        <v>0</v>
      </c>
      <c r="Q289" s="355">
        <f>SUMIF($B$595:$B$12301,$B289,Q$595:Q$12301)</f>
        <v>0</v>
      </c>
      <c r="R289" s="355">
        <f>SUMIF($B$595:$B$12301,$B289,R$595:R$12301)</f>
        <v>0</v>
      </c>
      <c r="S289" s="271"/>
      <c r="T289" s="354">
        <f aca="true" t="shared" si="132" ref="T289:Z289">SUMIF($B$595:$B$12301,$B289,T$595:T$12301)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1228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1229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1230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1461</v>
      </c>
      <c r="D293" s="197" t="s">
        <v>1231</v>
      </c>
      <c r="E293" s="307">
        <f aca="true" t="shared" si="133" ref="E293:L293">SUMIF($C$595:$C$12301,$C293,E$595:E$12301)</f>
        <v>380</v>
      </c>
      <c r="F293" s="394">
        <f t="shared" si="133"/>
        <v>380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SUMIF($C$595:$C$12301,$C293,O$595:O$12301)</f>
        <v>0</v>
      </c>
      <c r="P293" s="395">
        <f>SUMIF($C$595:$C$12301,$C293,P$595:P$12301)</f>
        <v>0</v>
      </c>
      <c r="Q293" s="395">
        <f>SUMIF($C$595:$C$12301,$C293,Q$595:Q$12301)</f>
        <v>0</v>
      </c>
      <c r="R293" s="395">
        <f>SUMIF($C$595:$C$12301,$C293,R$595:R$12301)</f>
        <v>0</v>
      </c>
      <c r="S293" s="244"/>
      <c r="T293" s="395">
        <f aca="true" t="shared" si="134" ref="T293:Z293">SUMIF($C$595:$C$12301,$C293,T$595:T$12301)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897"/>
      <c r="C298" s="889"/>
      <c r="D298" s="889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88"/>
      <c r="C300" s="889"/>
      <c r="D300" s="889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88"/>
      <c r="C303" s="889"/>
      <c r="D303" s="889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0"/>
      <c r="C332" s="890"/>
      <c r="D332" s="890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87" t="str">
        <f>$B$7</f>
        <v>МЕСЕЧЕН ОТЧЕТ ЗА ДРУГИ СРЕДСТВА ОТ ЕВРОПЕЙСКИЯ СЪЮЗ</v>
      </c>
      <c r="C336" s="877"/>
      <c r="D336" s="877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946</v>
      </c>
      <c r="F337" s="310" t="s">
        <v>1764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76" t="str">
        <f>$B$9</f>
        <v>ОБЩИНА ПОЛСКИ ТРЪМБЕШ</v>
      </c>
      <c r="C338" s="877"/>
      <c r="D338" s="877"/>
      <c r="E338" s="311">
        <f>$E$9</f>
        <v>42005</v>
      </c>
      <c r="F338" s="312">
        <f>$F$9</f>
        <v>42277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76" t="str">
        <f>$B$12</f>
        <v>Полски Тръмбеш</v>
      </c>
      <c r="C341" s="877"/>
      <c r="D341" s="877"/>
      <c r="E341" s="309" t="s">
        <v>947</v>
      </c>
      <c r="F341" s="316" t="str">
        <f>$F$12</f>
        <v>5407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948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96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949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1691</v>
      </c>
      <c r="E345" s="923" t="s">
        <v>1816</v>
      </c>
      <c r="F345" s="924"/>
      <c r="G345" s="924"/>
      <c r="H345" s="925"/>
      <c r="I345" s="926" t="s">
        <v>1817</v>
      </c>
      <c r="J345" s="927"/>
      <c r="K345" s="927"/>
      <c r="L345" s="928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951</v>
      </c>
      <c r="D346" s="137" t="s">
        <v>1206</v>
      </c>
      <c r="E346" s="837" t="s">
        <v>1818</v>
      </c>
      <c r="F346" s="838" t="s">
        <v>1693</v>
      </c>
      <c r="G346" s="838" t="s">
        <v>1694</v>
      </c>
      <c r="H346" s="838" t="s">
        <v>1692</v>
      </c>
      <c r="I346" s="836" t="s">
        <v>1693</v>
      </c>
      <c r="J346" s="836" t="s">
        <v>1694</v>
      </c>
      <c r="K346" s="836" t="s">
        <v>1692</v>
      </c>
      <c r="L346" s="839" t="s">
        <v>1264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1207</v>
      </c>
      <c r="E347" s="331" t="s">
        <v>205</v>
      </c>
      <c r="F347" s="331" t="s">
        <v>206</v>
      </c>
      <c r="G347" s="331" t="s">
        <v>1278</v>
      </c>
      <c r="H347" s="331" t="s">
        <v>1279</v>
      </c>
      <c r="I347" s="331" t="s">
        <v>1237</v>
      </c>
      <c r="J347" s="331" t="s">
        <v>1819</v>
      </c>
      <c r="K347" s="331" t="s">
        <v>1820</v>
      </c>
      <c r="L347" s="580" t="s">
        <v>1834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424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892" t="s">
        <v>423</v>
      </c>
      <c r="D349" s="893"/>
      <c r="E349" s="840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425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426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753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754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427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428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429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430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431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1245</v>
      </c>
      <c r="D359" s="142" t="s">
        <v>432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433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434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497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91" t="s">
        <v>435</v>
      </c>
      <c r="D363" s="891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436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1208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1209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437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438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439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440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59" t="s">
        <v>498</v>
      </c>
      <c r="D371" s="860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441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392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499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500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56" t="s">
        <v>393</v>
      </c>
      <c r="D376" s="857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749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750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58" t="s">
        <v>394</v>
      </c>
      <c r="D379" s="858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1246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1247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1100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395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56" t="s">
        <v>396</v>
      </c>
      <c r="D384" s="857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752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751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56" t="s">
        <v>397</v>
      </c>
      <c r="D387" s="857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752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751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879" t="s">
        <v>398</v>
      </c>
      <c r="D390" s="879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752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751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1212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869" t="s">
        <v>1213</v>
      </c>
      <c r="D394" s="874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399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400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869" t="s">
        <v>1248</v>
      </c>
      <c r="D397" s="874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1249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501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869" t="s">
        <v>401</v>
      </c>
      <c r="D400" s="874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1250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1214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186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1634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1251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1252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1461</v>
      </c>
      <c r="D407" s="203" t="s">
        <v>1210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951</v>
      </c>
      <c r="D408" s="414" t="s">
        <v>1211</v>
      </c>
      <c r="E408" s="841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402</v>
      </c>
      <c r="E409" s="841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882" t="s">
        <v>1636</v>
      </c>
      <c r="D410" s="883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84" t="s">
        <v>1253</v>
      </c>
      <c r="D411" s="884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75" t="s">
        <v>403</v>
      </c>
      <c r="D412" s="875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75" t="s">
        <v>1215</v>
      </c>
      <c r="D413" s="878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885" t="s">
        <v>755</v>
      </c>
      <c r="D414" s="886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1254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1255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1461</v>
      </c>
      <c r="D417" s="215" t="s">
        <v>1635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0</v>
      </c>
      <c r="K417" s="800">
        <f t="shared" si="153"/>
        <v>0</v>
      </c>
      <c r="L417" s="573">
        <f t="shared" si="153"/>
        <v>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87" t="str">
        <f>$B$7</f>
        <v>МЕСЕЧЕН ОТЧЕТ ЗА ДРУГИ СРЕДСТВА ОТ ЕВРОПЕЙСКИЯ СЪЮЗ</v>
      </c>
      <c r="C421" s="877"/>
      <c r="D421" s="877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946</v>
      </c>
      <c r="F422" s="310" t="s">
        <v>1764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76" t="str">
        <f>$B$9</f>
        <v>ОБЩИНА ПОЛСКИ ТРЪМБЕШ</v>
      </c>
      <c r="C423" s="877"/>
      <c r="D423" s="877"/>
      <c r="E423" s="311">
        <f>$E$9</f>
        <v>42005</v>
      </c>
      <c r="F423" s="312">
        <f>$F$9</f>
        <v>42277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76" t="str">
        <f>$B$12</f>
        <v>Полски Тръмбеш</v>
      </c>
      <c r="C426" s="877"/>
      <c r="D426" s="877"/>
      <c r="E426" s="309" t="s">
        <v>947</v>
      </c>
      <c r="F426" s="316" t="str">
        <f>$F$12</f>
        <v>5407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948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96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949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1713</v>
      </c>
      <c r="E430" s="923" t="s">
        <v>1816</v>
      </c>
      <c r="F430" s="924"/>
      <c r="G430" s="924"/>
      <c r="H430" s="925"/>
      <c r="I430" s="926" t="s">
        <v>1817</v>
      </c>
      <c r="J430" s="927"/>
      <c r="K430" s="927"/>
      <c r="L430" s="928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1637</v>
      </c>
      <c r="E431" s="837" t="s">
        <v>1818</v>
      </c>
      <c r="F431" s="838" t="s">
        <v>1693</v>
      </c>
      <c r="G431" s="838" t="s">
        <v>1694</v>
      </c>
      <c r="H431" s="838" t="s">
        <v>1692</v>
      </c>
      <c r="I431" s="836" t="s">
        <v>1693</v>
      </c>
      <c r="J431" s="836" t="s">
        <v>1694</v>
      </c>
      <c r="K431" s="836" t="s">
        <v>1692</v>
      </c>
      <c r="L431" s="839" t="s">
        <v>1264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1638</v>
      </c>
      <c r="E432" s="331" t="s">
        <v>205</v>
      </c>
      <c r="F432" s="331" t="s">
        <v>206</v>
      </c>
      <c r="G432" s="331" t="s">
        <v>1278</v>
      </c>
      <c r="H432" s="331" t="s">
        <v>1279</v>
      </c>
      <c r="I432" s="331" t="s">
        <v>1237</v>
      </c>
      <c r="J432" s="331" t="s">
        <v>1819</v>
      </c>
      <c r="K432" s="331" t="s">
        <v>1820</v>
      </c>
      <c r="L432" s="580" t="s">
        <v>1834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1461</v>
      </c>
      <c r="E433" s="403">
        <f aca="true" t="shared" si="154" ref="E433:L433">+E164-E293+E407+E417</f>
        <v>-380</v>
      </c>
      <c r="F433" s="403">
        <f t="shared" si="154"/>
        <v>-380</v>
      </c>
      <c r="G433" s="403">
        <f t="shared" si="154"/>
        <v>0</v>
      </c>
      <c r="H433" s="403">
        <f>+H164-H293+H407+H417</f>
        <v>0</v>
      </c>
      <c r="I433" s="403">
        <f t="shared" si="154"/>
        <v>0</v>
      </c>
      <c r="J433" s="403">
        <f t="shared" si="154"/>
        <v>0</v>
      </c>
      <c r="K433" s="403">
        <f t="shared" si="154"/>
        <v>0</v>
      </c>
      <c r="L433" s="403">
        <f t="shared" si="154"/>
        <v>0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87" t="str">
        <f>$B$7</f>
        <v>МЕСЕЧЕН ОТЧЕТ ЗА ДРУГИ СРЕДСТВА ОТ ЕВРОПЕЙСКИЯ СЪЮЗ</v>
      </c>
      <c r="C437" s="877"/>
      <c r="D437" s="877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946</v>
      </c>
      <c r="F438" s="310" t="s">
        <v>1764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76" t="str">
        <f>$B$9</f>
        <v>ОБЩИНА ПОЛСКИ ТРЪМБЕШ</v>
      </c>
      <c r="C439" s="877"/>
      <c r="D439" s="877"/>
      <c r="E439" s="311">
        <f>$E$9</f>
        <v>42005</v>
      </c>
      <c r="F439" s="312">
        <f>$F$9</f>
        <v>42277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76" t="str">
        <f>$B$12</f>
        <v>Полски Тръмбеш</v>
      </c>
      <c r="C442" s="877"/>
      <c r="D442" s="877"/>
      <c r="E442" s="309" t="s">
        <v>947</v>
      </c>
      <c r="F442" s="316" t="str">
        <f>$F$12</f>
        <v>5407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948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96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949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1232</v>
      </c>
      <c r="E446" s="923" t="s">
        <v>1816</v>
      </c>
      <c r="F446" s="924"/>
      <c r="G446" s="924"/>
      <c r="H446" s="925"/>
      <c r="I446" s="926" t="s">
        <v>1817</v>
      </c>
      <c r="J446" s="927"/>
      <c r="K446" s="927"/>
      <c r="L446" s="928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951</v>
      </c>
      <c r="D447" s="137" t="s">
        <v>1206</v>
      </c>
      <c r="E447" s="837" t="s">
        <v>1818</v>
      </c>
      <c r="F447" s="838" t="s">
        <v>1693</v>
      </c>
      <c r="G447" s="838" t="s">
        <v>1694</v>
      </c>
      <c r="H447" s="838" t="s">
        <v>1692</v>
      </c>
      <c r="I447" s="836" t="s">
        <v>1693</v>
      </c>
      <c r="J447" s="836" t="s">
        <v>1694</v>
      </c>
      <c r="K447" s="836" t="s">
        <v>1692</v>
      </c>
      <c r="L447" s="839" t="s">
        <v>1264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1233</v>
      </c>
      <c r="E448" s="331" t="s">
        <v>205</v>
      </c>
      <c r="F448" s="331" t="s">
        <v>206</v>
      </c>
      <c r="G448" s="331" t="s">
        <v>1278</v>
      </c>
      <c r="H448" s="331" t="s">
        <v>1279</v>
      </c>
      <c r="I448" s="331" t="s">
        <v>1237</v>
      </c>
      <c r="J448" s="331" t="s">
        <v>1819</v>
      </c>
      <c r="K448" s="331" t="s">
        <v>1820</v>
      </c>
      <c r="L448" s="580" t="s">
        <v>1834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880" t="s">
        <v>1639</v>
      </c>
      <c r="D449" s="881"/>
      <c r="E449" s="842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1216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1640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1641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61" t="s">
        <v>1642</v>
      </c>
      <c r="D453" s="861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1643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1644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61" t="s">
        <v>1645</v>
      </c>
      <c r="D456" s="861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1646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1647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66" t="s">
        <v>1648</v>
      </c>
      <c r="D459" s="857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1649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1650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1651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1652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1653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1654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62" t="s">
        <v>1655</v>
      </c>
      <c r="D466" s="863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1656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1657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58" t="s">
        <v>1658</v>
      </c>
      <c r="D469" s="858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1659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1660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1661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1662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1663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1664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1665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442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443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444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445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446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447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448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59" t="s">
        <v>449</v>
      </c>
      <c r="D485" s="860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450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451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452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64" t="s">
        <v>16</v>
      </c>
      <c r="D490" s="865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67" t="s">
        <v>17</v>
      </c>
      <c r="D491" s="867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58" t="s">
        <v>26</v>
      </c>
      <c r="D500" s="858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58" t="s">
        <v>30</v>
      </c>
      <c r="D504" s="858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956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58" t="s">
        <v>220</v>
      </c>
      <c r="D509" s="858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453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454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59" t="s">
        <v>221</v>
      </c>
      <c r="D512" s="860"/>
      <c r="E512" s="753">
        <f aca="true" t="shared" si="173" ref="E512:L512">SUM(E513:E518)</f>
        <v>380</v>
      </c>
      <c r="F512" s="548">
        <f t="shared" si="173"/>
        <v>380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  <v>1</v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459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460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1696</v>
      </c>
      <c r="E515" s="539">
        <f t="shared" si="174"/>
        <v>380</v>
      </c>
      <c r="F515" s="549">
        <v>380</v>
      </c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  <v>1</v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456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455</v>
      </c>
      <c r="D517" s="612" t="s">
        <v>457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458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56" t="s">
        <v>502</v>
      </c>
      <c r="D519" s="857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1697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1698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1256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8" t="s">
        <v>960</v>
      </c>
      <c r="D523" s="868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869" t="s">
        <v>1699</v>
      </c>
      <c r="D524" s="869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961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962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963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964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872" t="s">
        <v>965</v>
      </c>
      <c r="D529" s="860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966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967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58" t="s">
        <v>968</v>
      </c>
      <c r="D532" s="858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1700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969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1701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1702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970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1714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1715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1716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1717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1718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1719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1720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1721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1703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1704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1257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1258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1705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1706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1707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1708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872" t="s">
        <v>1722</v>
      </c>
      <c r="D554" s="872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0</v>
      </c>
      <c r="J554" s="410">
        <f t="shared" si="181"/>
        <v>0</v>
      </c>
      <c r="K554" s="797">
        <f t="shared" si="181"/>
        <v>0</v>
      </c>
      <c r="L554" s="410">
        <f t="shared" si="181"/>
        <v>0</v>
      </c>
      <c r="M554" s="243">
        <f t="shared" si="175"/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1723</v>
      </c>
      <c r="E555" s="539">
        <f t="shared" si="177"/>
        <v>0</v>
      </c>
      <c r="F555" s="526"/>
      <c r="G555" s="272"/>
      <c r="H555" s="791"/>
      <c r="I555" s="526"/>
      <c r="J555" s="272"/>
      <c r="K555" s="791"/>
      <c r="L555" s="571">
        <f t="shared" si="169"/>
        <v>0</v>
      </c>
      <c r="M555" s="243">
        <f t="shared" si="175"/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1724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1810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1811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1725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1726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1727</v>
      </c>
      <c r="E561" s="539">
        <f t="shared" si="177"/>
        <v>0</v>
      </c>
      <c r="F561" s="526"/>
      <c r="G561" s="272"/>
      <c r="H561" s="791"/>
      <c r="I561" s="526"/>
      <c r="J561" s="272"/>
      <c r="K561" s="791"/>
      <c r="L561" s="571">
        <f t="shared" si="182"/>
        <v>0</v>
      </c>
      <c r="M561" s="243">
        <f t="shared" si="175"/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1728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1812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1813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1729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1730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1731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1732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1733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1734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1735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1736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1737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873" t="s">
        <v>1738</v>
      </c>
      <c r="D574" s="865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1739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1814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1740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1815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870" t="s">
        <v>1741</v>
      </c>
      <c r="D579" s="871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1709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1710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1711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1712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1742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1461</v>
      </c>
      <c r="D585" s="215" t="s">
        <v>1743</v>
      </c>
      <c r="E585" s="573">
        <f aca="true" t="shared" si="186" ref="E585:L585">SUM(E449,E453,E456,E459,E469,E485,E490,E491,E500,E504,E509,E466,E512,E519,E523,E524,E529,E532,E554,E574,E579)</f>
        <v>380</v>
      </c>
      <c r="F585" s="413">
        <f t="shared" si="186"/>
        <v>380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0</v>
      </c>
      <c r="K585" s="800">
        <f t="shared" si="186"/>
        <v>0</v>
      </c>
      <c r="L585" s="413">
        <f t="shared" si="186"/>
        <v>0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1280</v>
      </c>
      <c r="E586" s="843">
        <f>E585+E433</f>
        <v>0</v>
      </c>
      <c r="F586" s="576" t="s">
        <v>945</v>
      </c>
      <c r="G586" s="576" t="s">
        <v>945</v>
      </c>
      <c r="H586" s="576" t="s">
        <v>945</v>
      </c>
      <c r="I586" s="576" t="s">
        <v>945</v>
      </c>
      <c r="J586" s="576" t="s">
        <v>945</v>
      </c>
      <c r="K586" s="576" t="s">
        <v>945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M587" s="243">
        <v>1</v>
      </c>
      <c r="Q587" s="237"/>
      <c r="R587" s="237"/>
      <c r="V587" s="237"/>
      <c r="W587" s="237"/>
      <c r="Y587" s="237"/>
      <c r="Z587" s="237"/>
    </row>
    <row r="588" spans="1:26" ht="15">
      <c r="A588" s="290"/>
      <c r="B588" s="445" t="s">
        <v>1259</v>
      </c>
      <c r="C588" s="446"/>
      <c r="D588" s="308" t="s">
        <v>1260</v>
      </c>
      <c r="E588" s="308"/>
      <c r="M588" s="243">
        <v>1</v>
      </c>
      <c r="N588" s="447"/>
      <c r="O588" s="445"/>
      <c r="P588" s="308"/>
      <c r="Q588" s="308"/>
      <c r="R588" s="448"/>
      <c r="T588" s="445"/>
      <c r="U588" s="308"/>
      <c r="V588" s="308"/>
      <c r="W588" s="448"/>
      <c r="X588" s="308"/>
      <c r="Y588" s="308"/>
      <c r="Z588" s="448"/>
    </row>
    <row r="589" spans="1:26" ht="15">
      <c r="A589" s="290"/>
      <c r="B589" s="449"/>
      <c r="C589" s="449" t="s">
        <v>1842</v>
      </c>
      <c r="D589" s="450"/>
      <c r="E589" s="450" t="s">
        <v>1848</v>
      </c>
      <c r="F589" s="450"/>
      <c r="G589" s="450"/>
      <c r="H589" s="450"/>
      <c r="I589" s="450"/>
      <c r="J589" s="450"/>
      <c r="K589" s="450"/>
      <c r="L589" s="450"/>
      <c r="M589" s="243">
        <v>1</v>
      </c>
      <c r="N589" s="447"/>
      <c r="O589" s="451"/>
      <c r="P589" s="387"/>
      <c r="Q589" s="387"/>
      <c r="R589" s="387"/>
      <c r="T589" s="451"/>
      <c r="U589" s="387"/>
      <c r="V589" s="387"/>
      <c r="W589" s="387"/>
      <c r="X589" s="387"/>
      <c r="Y589" s="387"/>
      <c r="Z589" s="387"/>
    </row>
    <row r="590" spans="1:26" ht="15">
      <c r="A590" s="290"/>
      <c r="B590" s="445" t="s">
        <v>1261</v>
      </c>
      <c r="C590" s="446"/>
      <c r="D590" s="308"/>
      <c r="E590" s="308"/>
      <c r="F590" s="308"/>
      <c r="G590" s="308"/>
      <c r="H590" s="308"/>
      <c r="I590" s="308"/>
      <c r="J590" s="308"/>
      <c r="K590" s="308"/>
      <c r="L590" s="308"/>
      <c r="M590" s="243">
        <v>1</v>
      </c>
      <c r="N590" s="447"/>
      <c r="O590" s="445"/>
      <c r="P590" s="308"/>
      <c r="Q590" s="308"/>
      <c r="R590" s="448"/>
      <c r="T590" s="445"/>
      <c r="U590" s="308"/>
      <c r="V590" s="308"/>
      <c r="W590" s="448"/>
      <c r="X590" s="308"/>
      <c r="Y590" s="308"/>
      <c r="Z590" s="448"/>
    </row>
    <row r="591" spans="1:26" ht="15">
      <c r="A591" s="290"/>
      <c r="B591" s="445"/>
      <c r="C591" s="446"/>
      <c r="D591" s="308"/>
      <c r="E591" s="308"/>
      <c r="F591" s="308"/>
      <c r="G591" s="308"/>
      <c r="H591" s="308"/>
      <c r="I591" s="308"/>
      <c r="J591" s="308"/>
      <c r="K591" s="308"/>
      <c r="L591" s="308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52" t="s">
        <v>1262</v>
      </c>
      <c r="C592" s="446"/>
      <c r="D592" s="308" t="s">
        <v>1263</v>
      </c>
      <c r="E592" s="308"/>
      <c r="F592" s="308"/>
      <c r="G592" s="308"/>
      <c r="H592" s="308"/>
      <c r="I592" s="308"/>
      <c r="J592" s="308"/>
      <c r="K592" s="308"/>
      <c r="L592" s="308"/>
      <c r="M592" s="243">
        <v>1</v>
      </c>
      <c r="N592" s="447"/>
      <c r="O592" s="452"/>
      <c r="P592" s="308"/>
      <c r="Q592" s="308"/>
      <c r="R592" s="448"/>
      <c r="T592" s="452"/>
      <c r="U592" s="308"/>
      <c r="V592" s="308"/>
      <c r="W592" s="448"/>
      <c r="X592" s="308"/>
      <c r="Y592" s="308"/>
      <c r="Z592" s="448"/>
    </row>
    <row r="593" spans="1:26" ht="15">
      <c r="A593" s="305"/>
      <c r="B593" s="453"/>
      <c r="C593" s="453" t="s">
        <v>1843</v>
      </c>
      <c r="D593" s="454"/>
      <c r="E593" s="455" t="s">
        <v>1849</v>
      </c>
      <c r="F593" s="455"/>
      <c r="G593" s="455"/>
      <c r="H593" s="455"/>
      <c r="I593" s="455"/>
      <c r="J593" s="455"/>
      <c r="K593" s="455"/>
      <c r="L593" s="455"/>
      <c r="M593" s="243">
        <v>1</v>
      </c>
      <c r="N593" s="447"/>
      <c r="O593" s="455"/>
      <c r="P593" s="455"/>
      <c r="Q593" s="245"/>
      <c r="R593" s="245"/>
      <c r="T593" s="455"/>
      <c r="U593" s="455"/>
      <c r="V593" s="245"/>
      <c r="W593" s="245"/>
      <c r="X593" s="455"/>
      <c r="Y593" s="245"/>
      <c r="Z593" s="245"/>
    </row>
    <row r="594" spans="1:28" s="248" customFormat="1" ht="12" customHeight="1">
      <c r="A594" s="456"/>
      <c r="B594" s="237"/>
      <c r="C594" s="237"/>
      <c r="D594" s="238"/>
      <c r="E594" s="309"/>
      <c r="F594" s="309"/>
      <c r="G594" s="309"/>
      <c r="H594" s="309"/>
      <c r="I594" s="309"/>
      <c r="J594" s="309"/>
      <c r="K594" s="309"/>
      <c r="L594" s="315"/>
      <c r="M594" s="243">
        <f>(IF($E724&lt;&gt;0,$M$2,IF($L724&lt;&gt;0,$M$2,"")))</f>
        <v>1</v>
      </c>
      <c r="N594" s="244"/>
      <c r="O594" s="309"/>
      <c r="P594" s="309"/>
      <c r="Q594" s="315"/>
      <c r="R594" s="315"/>
      <c r="S594" s="315"/>
      <c r="T594" s="309"/>
      <c r="U594" s="309"/>
      <c r="V594" s="315"/>
      <c r="W594" s="315"/>
      <c r="X594" s="309"/>
      <c r="Y594" s="315"/>
      <c r="Z594" s="315"/>
      <c r="AA594" s="467"/>
      <c r="AB594" s="237"/>
    </row>
    <row r="595" spans="3:27" ht="15">
      <c r="C595" s="249"/>
      <c r="D595" s="250"/>
      <c r="E595" s="309"/>
      <c r="F595" s="309"/>
      <c r="G595" s="309"/>
      <c r="H595" s="309"/>
      <c r="I595" s="309"/>
      <c r="J595" s="309"/>
      <c r="K595" s="309"/>
      <c r="L595" s="315"/>
      <c r="M595" s="243">
        <f>(IF($E724&lt;&gt;0,$M$2,IF($L724&lt;&gt;0,$M$2,"")))</f>
        <v>1</v>
      </c>
      <c r="O595" s="309"/>
      <c r="P595" s="309"/>
      <c r="Q595" s="315"/>
      <c r="R595" s="315"/>
      <c r="S595" s="315"/>
      <c r="T595" s="309"/>
      <c r="U595" s="309"/>
      <c r="V595" s="315"/>
      <c r="W595" s="315"/>
      <c r="X595" s="309"/>
      <c r="Y595" s="315"/>
      <c r="Z595" s="315"/>
      <c r="AA595" s="467"/>
    </row>
    <row r="596" spans="2:27" ht="15">
      <c r="B596" s="887" t="str">
        <f>$B$7</f>
        <v>МЕСЕЧЕН ОТЧЕТ ЗА ДРУГИ СРЕДСТВА ОТ ЕВРОПЕЙСКИЯ СЪЮЗ</v>
      </c>
      <c r="C596" s="877"/>
      <c r="D596" s="877"/>
      <c r="E596" s="309"/>
      <c r="F596" s="309"/>
      <c r="G596" s="309"/>
      <c r="H596" s="309"/>
      <c r="I596" s="309"/>
      <c r="J596" s="309"/>
      <c r="K596" s="309"/>
      <c r="L596" s="315"/>
      <c r="M596" s="243">
        <f>(IF($E724&lt;&gt;0,$M$2,IF($L724&lt;&gt;0,$M$2,"")))</f>
        <v>1</v>
      </c>
      <c r="O596" s="309"/>
      <c r="P596" s="309"/>
      <c r="Q596" s="315"/>
      <c r="R596" s="315"/>
      <c r="S596" s="315"/>
      <c r="T596" s="309"/>
      <c r="U596" s="309"/>
      <c r="V596" s="315"/>
      <c r="W596" s="315"/>
      <c r="X596" s="309"/>
      <c r="Y596" s="315"/>
      <c r="Z596" s="315"/>
      <c r="AA596" s="467"/>
    </row>
    <row r="597" spans="3:27" ht="15">
      <c r="C597" s="249"/>
      <c r="D597" s="250"/>
      <c r="E597" s="310" t="s">
        <v>946</v>
      </c>
      <c r="F597" s="310" t="s">
        <v>1764</v>
      </c>
      <c r="G597" s="309"/>
      <c r="H597" s="309"/>
      <c r="I597" s="309"/>
      <c r="J597" s="309"/>
      <c r="K597" s="309"/>
      <c r="L597" s="315"/>
      <c r="M597" s="243">
        <f>(IF($E724&lt;&gt;0,$M$2,IF($L724&lt;&gt;0,$M$2,"")))</f>
        <v>1</v>
      </c>
      <c r="O597" s="309"/>
      <c r="P597" s="309"/>
      <c r="Q597" s="315"/>
      <c r="R597" s="315"/>
      <c r="S597" s="315"/>
      <c r="T597" s="309"/>
      <c r="U597" s="309"/>
      <c r="V597" s="315"/>
      <c r="W597" s="315"/>
      <c r="X597" s="309"/>
      <c r="Y597" s="315"/>
      <c r="Z597" s="315"/>
      <c r="AA597" s="467"/>
    </row>
    <row r="598" spans="2:27" ht="15.75">
      <c r="B598" s="876" t="str">
        <f>$B$9</f>
        <v>ОБЩИНА ПОЛСКИ ТРЪМБЕШ</v>
      </c>
      <c r="C598" s="877"/>
      <c r="D598" s="877"/>
      <c r="E598" s="311">
        <f>$E$9</f>
        <v>42005</v>
      </c>
      <c r="F598" s="312">
        <f>$F$9</f>
        <v>42277</v>
      </c>
      <c r="G598" s="309"/>
      <c r="H598" s="309"/>
      <c r="I598" s="309"/>
      <c r="J598" s="309"/>
      <c r="K598" s="309"/>
      <c r="L598" s="315"/>
      <c r="M598" s="243">
        <f>(IF($E724&lt;&gt;0,$M$2,IF($L724&lt;&gt;0,$M$2,"")))</f>
        <v>1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spans="2:27" ht="15">
      <c r="B599" s="253" t="str">
        <f>$B$10</f>
        <v>(наименование на разпоредителя с бюджет)</v>
      </c>
      <c r="E599" s="309"/>
      <c r="F599" s="313"/>
      <c r="G599" s="309"/>
      <c r="H599" s="309"/>
      <c r="I599" s="309"/>
      <c r="J599" s="309"/>
      <c r="K599" s="309"/>
      <c r="L599" s="315"/>
      <c r="M599" s="243">
        <f>(IF($E724&lt;&gt;0,$M$2,IF($L724&lt;&gt;0,$M$2,"")))</f>
        <v>1</v>
      </c>
      <c r="O599" s="309"/>
      <c r="P599" s="309"/>
      <c r="Q599" s="315"/>
      <c r="R599" s="315"/>
      <c r="S599" s="315"/>
      <c r="T599" s="309"/>
      <c r="U599" s="309"/>
      <c r="V599" s="315"/>
      <c r="W599" s="315"/>
      <c r="X599" s="309"/>
      <c r="Y599" s="315"/>
      <c r="Z599" s="315"/>
      <c r="AA599" s="467"/>
    </row>
    <row r="600" spans="2:27" ht="15.75" thickBot="1">
      <c r="B600" s="253"/>
      <c r="E600" s="314"/>
      <c r="F600" s="309"/>
      <c r="G600" s="309"/>
      <c r="H600" s="309"/>
      <c r="I600" s="309"/>
      <c r="J600" s="309"/>
      <c r="K600" s="309"/>
      <c r="L600" s="315"/>
      <c r="M600" s="243">
        <f>(IF($E724&lt;&gt;0,$M$2,IF($L724&lt;&gt;0,$M$2,"")))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2:27" ht="17.25" thickBot="1" thickTop="1">
      <c r="B601" s="876" t="str">
        <f>$B$12</f>
        <v>Полски Тръмбеш</v>
      </c>
      <c r="C601" s="877"/>
      <c r="D601" s="877"/>
      <c r="E601" s="309" t="s">
        <v>947</v>
      </c>
      <c r="F601" s="316" t="str">
        <f>$F$12</f>
        <v>5407</v>
      </c>
      <c r="G601" s="309"/>
      <c r="H601" s="309"/>
      <c r="I601" s="309"/>
      <c r="J601" s="309"/>
      <c r="K601" s="309"/>
      <c r="L601" s="315"/>
      <c r="M601" s="243">
        <f>(IF($E724&lt;&gt;0,$M$2,IF($L724&lt;&gt;0,$M$2,"")))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6.5" thickBot="1" thickTop="1">
      <c r="B602" s="253" t="str">
        <f>$B$13</f>
        <v>(наименование на първостепенния разпоредител с бюджет)</v>
      </c>
      <c r="E602" s="314" t="s">
        <v>948</v>
      </c>
      <c r="F602" s="309"/>
      <c r="G602" s="309"/>
      <c r="H602" s="309"/>
      <c r="I602" s="309"/>
      <c r="J602" s="309"/>
      <c r="K602" s="309"/>
      <c r="L602" s="315"/>
      <c r="M602" s="243">
        <f>(IF($E724&lt;&gt;0,$M$2,IF($L724&lt;&gt;0,$M$2,"")))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2:27" ht="19.5" thickBot="1" thickTop="1">
      <c r="B603" s="253"/>
      <c r="D603" s="517" t="str">
        <f>$D$17</f>
        <v>Код на сметка :</v>
      </c>
      <c r="E603" s="316">
        <f>$E$17</f>
        <v>96</v>
      </c>
      <c r="F603" s="308"/>
      <c r="G603" s="308"/>
      <c r="H603" s="308"/>
      <c r="I603" s="308"/>
      <c r="J603" s="308"/>
      <c r="K603" s="308"/>
      <c r="L603" s="448"/>
      <c r="M603" s="243">
        <f>(IF($E724&lt;&gt;0,$M$2,IF($L724&lt;&gt;0,$M$2,"")))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3:27" ht="17.25" thickBot="1" thickTop="1">
      <c r="C604" s="249"/>
      <c r="D604" s="250"/>
      <c r="E604" s="309"/>
      <c r="F604" s="314"/>
      <c r="G604" s="314"/>
      <c r="H604" s="314"/>
      <c r="I604" s="314"/>
      <c r="J604" s="314"/>
      <c r="K604" s="314"/>
      <c r="L604" s="318" t="s">
        <v>949</v>
      </c>
      <c r="M604" s="243">
        <f>(IF($E724&lt;&gt;0,$M$2,IF($L724&lt;&gt;0,$M$2,"")))</f>
        <v>1</v>
      </c>
      <c r="O604" s="317" t="s">
        <v>199</v>
      </c>
      <c r="P604" s="309"/>
      <c r="Q604" s="315"/>
      <c r="R604" s="318" t="s">
        <v>949</v>
      </c>
      <c r="S604" s="315"/>
      <c r="T604" s="317" t="s">
        <v>200</v>
      </c>
      <c r="U604" s="309"/>
      <c r="V604" s="315"/>
      <c r="W604" s="318" t="s">
        <v>949</v>
      </c>
      <c r="X604" s="309"/>
      <c r="Y604" s="315"/>
      <c r="Z604" s="318" t="s">
        <v>949</v>
      </c>
      <c r="AA604" s="467"/>
    </row>
    <row r="605" spans="2:27" ht="18.75" thickBot="1">
      <c r="B605" s="745"/>
      <c r="C605" s="462"/>
      <c r="D605" s="736" t="s">
        <v>1270</v>
      </c>
      <c r="E605" s="923" t="s">
        <v>1816</v>
      </c>
      <c r="F605" s="924"/>
      <c r="G605" s="924"/>
      <c r="H605" s="925"/>
      <c r="I605" s="926" t="s">
        <v>1817</v>
      </c>
      <c r="J605" s="927"/>
      <c r="K605" s="927"/>
      <c r="L605" s="928"/>
      <c r="M605" s="243">
        <f>(IF($E724&lt;&gt;0,$M$2,IF($L724&lt;&gt;0,$M$2,"")))</f>
        <v>1</v>
      </c>
      <c r="O605" s="910" t="s">
        <v>1828</v>
      </c>
      <c r="P605" s="910" t="s">
        <v>1829</v>
      </c>
      <c r="Q605" s="908" t="s">
        <v>1830</v>
      </c>
      <c r="R605" s="913" t="s">
        <v>201</v>
      </c>
      <c r="S605" s="244"/>
      <c r="T605" s="908" t="s">
        <v>1831</v>
      </c>
      <c r="U605" s="908" t="s">
        <v>1832</v>
      </c>
      <c r="V605" s="908" t="s">
        <v>1833</v>
      </c>
      <c r="W605" s="913" t="s">
        <v>202</v>
      </c>
      <c r="X605" s="475" t="s">
        <v>203</v>
      </c>
      <c r="Y605" s="476"/>
      <c r="Z605" s="477"/>
      <c r="AA605" s="326"/>
    </row>
    <row r="606" spans="2:27" ht="55.5" customHeight="1" thickBot="1">
      <c r="B606" s="204" t="s">
        <v>48</v>
      </c>
      <c r="C606" s="205" t="s">
        <v>951</v>
      </c>
      <c r="D606" s="746" t="s">
        <v>1271</v>
      </c>
      <c r="E606" s="837" t="s">
        <v>1818</v>
      </c>
      <c r="F606" s="838" t="s">
        <v>1693</v>
      </c>
      <c r="G606" s="838" t="s">
        <v>1694</v>
      </c>
      <c r="H606" s="838" t="s">
        <v>1692</v>
      </c>
      <c r="I606" s="836" t="s">
        <v>1693</v>
      </c>
      <c r="J606" s="836" t="s">
        <v>1694</v>
      </c>
      <c r="K606" s="836" t="s">
        <v>1692</v>
      </c>
      <c r="L606" s="844" t="s">
        <v>1264</v>
      </c>
      <c r="M606" s="243">
        <f>(IF($E724&lt;&gt;0,$M$2,IF($L724&lt;&gt;0,$M$2,"")))</f>
        <v>1</v>
      </c>
      <c r="O606" s="930"/>
      <c r="P606" s="931"/>
      <c r="Q606" s="930"/>
      <c r="R606" s="931"/>
      <c r="S606" s="244"/>
      <c r="T606" s="929"/>
      <c r="U606" s="929"/>
      <c r="V606" s="929"/>
      <c r="W606" s="929"/>
      <c r="X606" s="478">
        <v>2015</v>
      </c>
      <c r="Y606" s="478">
        <v>2016</v>
      </c>
      <c r="Z606" s="478" t="s">
        <v>1827</v>
      </c>
      <c r="AA606" s="479" t="s">
        <v>204</v>
      </c>
    </row>
    <row r="607" spans="2:27" ht="69" customHeight="1" thickBot="1">
      <c r="B607" s="737"/>
      <c r="C607" s="462"/>
      <c r="D607" s="330" t="s">
        <v>1464</v>
      </c>
      <c r="E607" s="580" t="s">
        <v>205</v>
      </c>
      <c r="F607" s="331" t="s">
        <v>206</v>
      </c>
      <c r="G607" s="331" t="s">
        <v>1278</v>
      </c>
      <c r="H607" s="331" t="s">
        <v>1279</v>
      </c>
      <c r="I607" s="331" t="s">
        <v>1237</v>
      </c>
      <c r="J607" s="331" t="s">
        <v>1819</v>
      </c>
      <c r="K607" s="331" t="s">
        <v>1820</v>
      </c>
      <c r="L607" s="580" t="s">
        <v>1834</v>
      </c>
      <c r="M607" s="243">
        <f>(IF($E724&lt;&gt;0,$M$2,IF($L724&lt;&gt;0,$M$2,"")))</f>
        <v>1</v>
      </c>
      <c r="O607" s="332" t="s">
        <v>207</v>
      </c>
      <c r="P607" s="332" t="s">
        <v>208</v>
      </c>
      <c r="Q607" s="333" t="s">
        <v>209</v>
      </c>
      <c r="R607" s="333" t="s">
        <v>210</v>
      </c>
      <c r="S607" s="244"/>
      <c r="T607" s="735" t="s">
        <v>211</v>
      </c>
      <c r="U607" s="735" t="s">
        <v>212</v>
      </c>
      <c r="V607" s="735" t="s">
        <v>213</v>
      </c>
      <c r="W607" s="735" t="s">
        <v>214</v>
      </c>
      <c r="X607" s="735" t="s">
        <v>1234</v>
      </c>
      <c r="Y607" s="735" t="s">
        <v>1235</v>
      </c>
      <c r="Z607" s="735" t="s">
        <v>1236</v>
      </c>
      <c r="AA607" s="480" t="s">
        <v>1237</v>
      </c>
    </row>
    <row r="608" spans="2:27" ht="108.75" thickBot="1">
      <c r="B608" s="261"/>
      <c r="C608" s="430"/>
      <c r="D608" s="430"/>
      <c r="E608" s="338"/>
      <c r="F608" s="430"/>
      <c r="G608" s="430"/>
      <c r="H608" s="430"/>
      <c r="I608" s="430"/>
      <c r="J608" s="430"/>
      <c r="K608" s="430"/>
      <c r="L608" s="338"/>
      <c r="M608" s="243">
        <f>(IF($E724&lt;&gt;0,$M$2,IF($L724&lt;&gt;0,$M$2,"")))</f>
        <v>1</v>
      </c>
      <c r="O608" s="481" t="s">
        <v>1238</v>
      </c>
      <c r="P608" s="481" t="s">
        <v>1238</v>
      </c>
      <c r="Q608" s="481" t="s">
        <v>1239</v>
      </c>
      <c r="R608" s="481" t="s">
        <v>1240</v>
      </c>
      <c r="S608" s="244"/>
      <c r="T608" s="481" t="s">
        <v>1238</v>
      </c>
      <c r="U608" s="481" t="s">
        <v>1238</v>
      </c>
      <c r="V608" s="481" t="s">
        <v>1272</v>
      </c>
      <c r="W608" s="481" t="s">
        <v>1242</v>
      </c>
      <c r="X608" s="481" t="s">
        <v>1238</v>
      </c>
      <c r="Y608" s="481" t="s">
        <v>1238</v>
      </c>
      <c r="Z608" s="481" t="s">
        <v>1238</v>
      </c>
      <c r="AA608" s="341" t="s">
        <v>1243</v>
      </c>
    </row>
    <row r="609" spans="2:27" ht="18.75" thickBot="1">
      <c r="B609" s="745"/>
      <c r="C609" s="747">
        <f>VLOOKUP(D610,EBK_DEIN2,2,FALSE)</f>
        <v>3388</v>
      </c>
      <c r="D609" s="736" t="s">
        <v>1670</v>
      </c>
      <c r="E609" s="338"/>
      <c r="F609" s="430"/>
      <c r="G609" s="430"/>
      <c r="H609" s="430"/>
      <c r="I609" s="430"/>
      <c r="J609" s="430"/>
      <c r="K609" s="430"/>
      <c r="L609" s="338"/>
      <c r="M609" s="243">
        <f>(IF($E724&lt;&gt;0,$M$2,IF($L724&lt;&gt;0,$M$2,"")))</f>
        <v>1</v>
      </c>
      <c r="O609" s="482"/>
      <c r="P609" s="482"/>
      <c r="Q609" s="388"/>
      <c r="R609" s="483"/>
      <c r="S609" s="244"/>
      <c r="T609" s="482"/>
      <c r="U609" s="482"/>
      <c r="V609" s="388"/>
      <c r="W609" s="483"/>
      <c r="X609" s="482"/>
      <c r="Y609" s="388"/>
      <c r="Z609" s="483"/>
      <c r="AA609" s="484"/>
    </row>
    <row r="610" spans="2:27" ht="31.5">
      <c r="B610" s="485"/>
      <c r="C610" s="264"/>
      <c r="D610" s="626" t="s">
        <v>898</v>
      </c>
      <c r="E610" s="338"/>
      <c r="F610" s="430"/>
      <c r="G610" s="430"/>
      <c r="H610" s="430"/>
      <c r="I610" s="430"/>
      <c r="J610" s="430"/>
      <c r="K610" s="430"/>
      <c r="L610" s="338"/>
      <c r="M610" s="243">
        <f>(IF($E724&lt;&gt;0,$M$2,IF($L724&lt;&gt;0,$M$2,"")))</f>
        <v>1</v>
      </c>
      <c r="O610" s="482"/>
      <c r="P610" s="482"/>
      <c r="Q610" s="388"/>
      <c r="R610" s="486">
        <f>SUMIF(R613:R614,"&lt;0")+SUMIF(R616:R620,"&lt;0")+SUMIF(R622:R627,"&lt;0")+SUMIF(R629:R645,"&lt;0")+SUMIF(R651:R655,"&lt;0")+SUMIF(R657:R662,"&lt;0")+SUMIF(R664:R669,"&lt;0")+SUMIF(R677:R678,"&lt;0")+SUMIF(R681:R686,"&lt;0")+SUMIF(R688:R693,"&lt;0")+SUMIF(R697,"&lt;0")+SUMIF(R699:R705,"&lt;0")+SUMIF(R707:R709,"&lt;0")+SUMIF(R711:R714,"&lt;0")+SUMIF(R716:R717,"&lt;0")+SUMIF(R720,"&lt;0")</f>
        <v>0</v>
      </c>
      <c r="S610" s="244"/>
      <c r="T610" s="482"/>
      <c r="U610" s="482"/>
      <c r="V610" s="388"/>
      <c r="W610" s="486">
        <f>SUMIF(W613:W614,"&lt;0")+SUMIF(W616:W620,"&lt;0")+SUMIF(W622:W627,"&lt;0")+SUMIF(W629:W645,"&lt;0")+SUMIF(W651:W655,"&lt;0")+SUMIF(W657:W662,"&lt;0")+SUMIF(W664:W669,"&lt;0")+SUMIF(W677:W678,"&lt;0")+SUMIF(W681:W686,"&lt;0")+SUMIF(W688:W693,"&lt;0")+SUMIF(W697,"&lt;0")+SUMIF(W699:W705,"&lt;0")+SUMIF(W707:W709,"&lt;0")+SUMIF(W711:W714,"&lt;0")+SUMIF(W716:W717,"&lt;0")+SUMIF(W720,"&lt;0")</f>
        <v>0</v>
      </c>
      <c r="X610" s="482"/>
      <c r="Y610" s="388"/>
      <c r="Z610" s="483"/>
      <c r="AA610" s="343"/>
    </row>
    <row r="611" spans="2:27" ht="18.75" thickBot="1">
      <c r="B611" s="401"/>
      <c r="C611" s="264"/>
      <c r="D611" s="327" t="s">
        <v>1273</v>
      </c>
      <c r="E611" s="338"/>
      <c r="F611" s="430"/>
      <c r="G611" s="430"/>
      <c r="H611" s="430"/>
      <c r="I611" s="430"/>
      <c r="J611" s="430"/>
      <c r="K611" s="430"/>
      <c r="L611" s="338"/>
      <c r="M611" s="243">
        <f>(IF($E724&lt;&gt;0,$M$2,IF($L724&lt;&gt;0,$M$2,"")))</f>
        <v>1</v>
      </c>
      <c r="O611" s="482"/>
      <c r="P611" s="482"/>
      <c r="Q611" s="388"/>
      <c r="R611" s="483"/>
      <c r="S611" s="244"/>
      <c r="T611" s="482"/>
      <c r="U611" s="482"/>
      <c r="V611" s="388"/>
      <c r="W611" s="483"/>
      <c r="X611" s="482"/>
      <c r="Y611" s="388"/>
      <c r="Z611" s="483"/>
      <c r="AA611" s="345"/>
    </row>
    <row r="612" spans="2:27" ht="18.75" thickBot="1">
      <c r="B612" s="167">
        <v>100</v>
      </c>
      <c r="C612" s="918" t="s">
        <v>1466</v>
      </c>
      <c r="D612" s="881"/>
      <c r="E612" s="842">
        <f aca="true" t="shared" si="187" ref="E612:L612">SUM(E613:E614)</f>
        <v>0</v>
      </c>
      <c r="F612" s="563">
        <f t="shared" si="187"/>
        <v>0</v>
      </c>
      <c r="G612" s="487">
        <f t="shared" si="187"/>
        <v>0</v>
      </c>
      <c r="H612" s="487">
        <f>SUM(H613:H614)</f>
        <v>0</v>
      </c>
      <c r="I612" s="563">
        <f t="shared" si="187"/>
        <v>0</v>
      </c>
      <c r="J612" s="487">
        <f t="shared" si="187"/>
        <v>0</v>
      </c>
      <c r="K612" s="487">
        <f t="shared" si="187"/>
        <v>0</v>
      </c>
      <c r="L612" s="487">
        <f t="shared" si="187"/>
        <v>0</v>
      </c>
      <c r="M612" s="270">
        <f>(IF($E612&lt;&gt;0,$M$2,IF($L612&lt;&gt;0,$M$2,"")))</f>
      </c>
      <c r="N612" s="271"/>
      <c r="O612" s="346">
        <f>SUM(O613:O614)</f>
        <v>0</v>
      </c>
      <c r="P612" s="347">
        <f>SUM(P613:P614)</f>
        <v>0</v>
      </c>
      <c r="Q612" s="488">
        <f>SUM(Q613:Q614)</f>
        <v>0</v>
      </c>
      <c r="R612" s="489">
        <f>SUM(R613:R614)</f>
        <v>0</v>
      </c>
      <c r="S612" s="271"/>
      <c r="T612" s="348"/>
      <c r="U612" s="490"/>
      <c r="V612" s="491"/>
      <c r="W612" s="490"/>
      <c r="X612" s="490"/>
      <c r="Y612" s="490"/>
      <c r="Z612" s="492"/>
      <c r="AA612" s="349">
        <f>W612-X612-Y612-Z612</f>
        <v>0</v>
      </c>
    </row>
    <row r="613" spans="2:27" ht="18.75" thickBot="1">
      <c r="B613" s="144"/>
      <c r="C613" s="148">
        <v>101</v>
      </c>
      <c r="D613" s="141" t="s">
        <v>1467</v>
      </c>
      <c r="E613" s="539">
        <f>F613+G613+H613</f>
        <v>0</v>
      </c>
      <c r="F613" s="526"/>
      <c r="G613" s="272"/>
      <c r="H613" s="272"/>
      <c r="I613" s="526"/>
      <c r="J613" s="272"/>
      <c r="K613" s="272"/>
      <c r="L613" s="571">
        <f>I613+J613+K613</f>
        <v>0</v>
      </c>
      <c r="M613" s="270">
        <f aca="true" t="shared" si="188" ref="M613:M676">(IF($E613&lt;&gt;0,$M$2,IF($L613&lt;&gt;0,$M$2,"")))</f>
      </c>
      <c r="N613" s="271"/>
      <c r="O613" s="493"/>
      <c r="P613" s="281"/>
      <c r="Q613" s="351">
        <f>L613</f>
        <v>0</v>
      </c>
      <c r="R613" s="494">
        <f>O613+P613-Q613</f>
        <v>0</v>
      </c>
      <c r="S613" s="271"/>
      <c r="T613" s="352"/>
      <c r="U613" s="357"/>
      <c r="V613" s="357"/>
      <c r="W613" s="357"/>
      <c r="X613" s="357"/>
      <c r="Y613" s="357"/>
      <c r="Z613" s="495"/>
      <c r="AA613" s="349">
        <f aca="true" t="shared" si="189" ref="AA613:AA676">W613-X613-Y613-Z613</f>
        <v>0</v>
      </c>
    </row>
    <row r="614" spans="1:27" ht="36" customHeight="1" thickBot="1">
      <c r="A614" s="249"/>
      <c r="B614" s="144"/>
      <c r="C614" s="140">
        <v>102</v>
      </c>
      <c r="D614" s="142" t="s">
        <v>1468</v>
      </c>
      <c r="E614" s="539">
        <f>F614+G614+H614</f>
        <v>0</v>
      </c>
      <c r="F614" s="526"/>
      <c r="G614" s="272"/>
      <c r="H614" s="272"/>
      <c r="I614" s="526"/>
      <c r="J614" s="272"/>
      <c r="K614" s="272"/>
      <c r="L614" s="571">
        <f>I614+J614+K614</f>
        <v>0</v>
      </c>
      <c r="M614" s="270">
        <f t="shared" si="188"/>
      </c>
      <c r="N614" s="271"/>
      <c r="O614" s="493"/>
      <c r="P614" s="281"/>
      <c r="Q614" s="351">
        <f>L614</f>
        <v>0</v>
      </c>
      <c r="R614" s="494">
        <f aca="true" t="shared" si="190" ref="R614:R655">O614+P614-Q614</f>
        <v>0</v>
      </c>
      <c r="S614" s="271"/>
      <c r="T614" s="352"/>
      <c r="U614" s="357"/>
      <c r="V614" s="357"/>
      <c r="W614" s="357"/>
      <c r="X614" s="357"/>
      <c r="Y614" s="357"/>
      <c r="Z614" s="495"/>
      <c r="AA614" s="349">
        <f t="shared" si="189"/>
        <v>0</v>
      </c>
    </row>
    <row r="615" spans="1:27" ht="18.75" thickBot="1">
      <c r="A615" s="249"/>
      <c r="B615" s="143">
        <v>200</v>
      </c>
      <c r="C615" s="858" t="s">
        <v>1469</v>
      </c>
      <c r="D615" s="858"/>
      <c r="E615" s="540">
        <f aca="true" t="shared" si="191" ref="E615:L615">SUM(E616:E620)</f>
        <v>0</v>
      </c>
      <c r="F615" s="353">
        <f t="shared" si="191"/>
        <v>0</v>
      </c>
      <c r="G615" s="279">
        <f t="shared" si="191"/>
        <v>0</v>
      </c>
      <c r="H615" s="279">
        <f>SUM(H616:H620)</f>
        <v>0</v>
      </c>
      <c r="I615" s="353">
        <f t="shared" si="191"/>
        <v>0</v>
      </c>
      <c r="J615" s="279">
        <f t="shared" si="191"/>
        <v>0</v>
      </c>
      <c r="K615" s="279">
        <f t="shared" si="191"/>
        <v>0</v>
      </c>
      <c r="L615" s="279">
        <f t="shared" si="191"/>
        <v>0</v>
      </c>
      <c r="M615" s="270">
        <f t="shared" si="188"/>
      </c>
      <c r="N615" s="271"/>
      <c r="O615" s="354">
        <f>SUM(O616:O620)</f>
        <v>0</v>
      </c>
      <c r="P615" s="355">
        <f>SUM(P616:P620)</f>
        <v>0</v>
      </c>
      <c r="Q615" s="496">
        <f>SUM(Q616:Q620)</f>
        <v>0</v>
      </c>
      <c r="R615" s="497">
        <f>SUM(R616:R620)</f>
        <v>0</v>
      </c>
      <c r="S615" s="271"/>
      <c r="T615" s="356"/>
      <c r="U615" s="367"/>
      <c r="V615" s="367"/>
      <c r="W615" s="367"/>
      <c r="X615" s="367"/>
      <c r="Y615" s="367"/>
      <c r="Z615" s="498"/>
      <c r="AA615" s="349">
        <f t="shared" si="189"/>
        <v>0</v>
      </c>
    </row>
    <row r="616" spans="1:27" ht="18.75" thickBot="1">
      <c r="A616" s="249"/>
      <c r="B616" s="147"/>
      <c r="C616" s="148">
        <v>201</v>
      </c>
      <c r="D616" s="141" t="s">
        <v>1470</v>
      </c>
      <c r="E616" s="539">
        <f>F616+G616+H616</f>
        <v>0</v>
      </c>
      <c r="F616" s="526"/>
      <c r="G616" s="272"/>
      <c r="H616" s="272"/>
      <c r="I616" s="526"/>
      <c r="J616" s="272"/>
      <c r="K616" s="272"/>
      <c r="L616" s="571">
        <f>I616+J616+K616</f>
        <v>0</v>
      </c>
      <c r="M616" s="270">
        <f t="shared" si="188"/>
      </c>
      <c r="N616" s="271"/>
      <c r="O616" s="493"/>
      <c r="P616" s="281"/>
      <c r="Q616" s="351">
        <f>L616</f>
        <v>0</v>
      </c>
      <c r="R616" s="494">
        <f t="shared" si="190"/>
        <v>0</v>
      </c>
      <c r="S616" s="271"/>
      <c r="T616" s="352"/>
      <c r="U616" s="357"/>
      <c r="V616" s="357"/>
      <c r="W616" s="357"/>
      <c r="X616" s="357"/>
      <c r="Y616" s="357"/>
      <c r="Z616" s="495"/>
      <c r="AA616" s="349">
        <f t="shared" si="189"/>
        <v>0</v>
      </c>
    </row>
    <row r="617" spans="1:27" ht="18.75" thickBot="1">
      <c r="A617" s="249"/>
      <c r="B617" s="139"/>
      <c r="C617" s="140">
        <v>202</v>
      </c>
      <c r="D617" s="149" t="s">
        <v>1471</v>
      </c>
      <c r="E617" s="539">
        <f>F617+G617+H617</f>
        <v>0</v>
      </c>
      <c r="F617" s="526"/>
      <c r="G617" s="272"/>
      <c r="H617" s="272"/>
      <c r="I617" s="526"/>
      <c r="J617" s="272"/>
      <c r="K617" s="272"/>
      <c r="L617" s="571">
        <f>I617+J617+K617</f>
        <v>0</v>
      </c>
      <c r="M617" s="270">
        <f t="shared" si="188"/>
      </c>
      <c r="N617" s="271"/>
      <c r="O617" s="493"/>
      <c r="P617" s="281"/>
      <c r="Q617" s="351">
        <f>L617</f>
        <v>0</v>
      </c>
      <c r="R617" s="494">
        <f t="shared" si="190"/>
        <v>0</v>
      </c>
      <c r="S617" s="271"/>
      <c r="T617" s="352"/>
      <c r="U617" s="357"/>
      <c r="V617" s="357"/>
      <c r="W617" s="357"/>
      <c r="X617" s="357"/>
      <c r="Y617" s="357"/>
      <c r="Z617" s="495"/>
      <c r="AA617" s="349">
        <f t="shared" si="189"/>
        <v>0</v>
      </c>
    </row>
    <row r="618" spans="1:27" ht="32.25" thickBot="1">
      <c r="A618" s="249"/>
      <c r="B618" s="157"/>
      <c r="C618" s="140">
        <v>205</v>
      </c>
      <c r="D618" s="149" t="s">
        <v>1097</v>
      </c>
      <c r="E618" s="539">
        <f>F618+G618+H618</f>
        <v>0</v>
      </c>
      <c r="F618" s="526"/>
      <c r="G618" s="272"/>
      <c r="H618" s="272"/>
      <c r="I618" s="526"/>
      <c r="J618" s="272"/>
      <c r="K618" s="272"/>
      <c r="L618" s="571">
        <f>I618+J618+K618</f>
        <v>0</v>
      </c>
      <c r="M618" s="270">
        <f t="shared" si="188"/>
      </c>
      <c r="N618" s="271"/>
      <c r="O618" s="493"/>
      <c r="P618" s="281"/>
      <c r="Q618" s="351">
        <f>L618</f>
        <v>0</v>
      </c>
      <c r="R618" s="494">
        <f t="shared" si="190"/>
        <v>0</v>
      </c>
      <c r="S618" s="271"/>
      <c r="T618" s="352"/>
      <c r="U618" s="357"/>
      <c r="V618" s="357"/>
      <c r="W618" s="357"/>
      <c r="X618" s="357"/>
      <c r="Y618" s="357"/>
      <c r="Z618" s="495"/>
      <c r="AA618" s="349">
        <f t="shared" si="189"/>
        <v>0</v>
      </c>
    </row>
    <row r="619" spans="1:27" ht="18.75" thickBot="1">
      <c r="A619" s="249"/>
      <c r="B619" s="157"/>
      <c r="C619" s="140">
        <v>208</v>
      </c>
      <c r="D619" s="168" t="s">
        <v>1098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t="shared" si="188"/>
      </c>
      <c r="N619" s="271"/>
      <c r="O619" s="493"/>
      <c r="P619" s="281"/>
      <c r="Q619" s="351">
        <f>L619</f>
        <v>0</v>
      </c>
      <c r="R619" s="494">
        <f t="shared" si="190"/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t="shared" si="189"/>
        <v>0</v>
      </c>
    </row>
    <row r="620" spans="1:27" ht="18.75" thickBot="1">
      <c r="A620" s="249"/>
      <c r="B620" s="147"/>
      <c r="C620" s="146">
        <v>209</v>
      </c>
      <c r="D620" s="152" t="s">
        <v>1099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t="shared" si="190"/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500</v>
      </c>
      <c r="C621" s="884" t="s">
        <v>323</v>
      </c>
      <c r="D621" s="884"/>
      <c r="E621" s="540">
        <f aca="true" t="shared" si="192" ref="E621:L621">SUM(E622:E626)</f>
        <v>0</v>
      </c>
      <c r="F621" s="353">
        <f t="shared" si="192"/>
        <v>0</v>
      </c>
      <c r="G621" s="279">
        <f t="shared" si="192"/>
        <v>0</v>
      </c>
      <c r="H621" s="279">
        <f>SUM(H622:H626)</f>
        <v>0</v>
      </c>
      <c r="I621" s="353">
        <f t="shared" si="192"/>
        <v>0</v>
      </c>
      <c r="J621" s="279">
        <f t="shared" si="192"/>
        <v>0</v>
      </c>
      <c r="K621" s="279">
        <f t="shared" si="192"/>
        <v>0</v>
      </c>
      <c r="L621" s="279">
        <f t="shared" si="192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57"/>
      <c r="W621" s="367"/>
      <c r="X621" s="367"/>
      <c r="Y621" s="367"/>
      <c r="Z621" s="498"/>
      <c r="AA621" s="349">
        <f t="shared" si="189"/>
        <v>0</v>
      </c>
    </row>
    <row r="622" spans="1:27" ht="32.25" thickBot="1">
      <c r="A622" s="249"/>
      <c r="B622" s="147"/>
      <c r="C622" s="169">
        <v>551</v>
      </c>
      <c r="D622" s="535" t="s">
        <v>324</v>
      </c>
      <c r="E622" s="539">
        <f aca="true" t="shared" si="193" ref="E622:E627">F622+G622+H622</f>
        <v>0</v>
      </c>
      <c r="F622" s="526"/>
      <c r="G622" s="272"/>
      <c r="H622" s="272"/>
      <c r="I622" s="526"/>
      <c r="J622" s="272"/>
      <c r="K622" s="272"/>
      <c r="L622" s="571">
        <f aca="true" t="shared" si="194" ref="L622:L627">I622+J622+K622</f>
        <v>0</v>
      </c>
      <c r="M622" s="270">
        <f t="shared" si="188"/>
      </c>
      <c r="N622" s="271"/>
      <c r="O622" s="493"/>
      <c r="P622" s="281"/>
      <c r="Q622" s="351">
        <f aca="true" t="shared" si="195" ref="Q622:Q627"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47"/>
      <c r="C623" s="170">
        <f>C622+1</f>
        <v>552</v>
      </c>
      <c r="D623" s="536" t="s">
        <v>325</v>
      </c>
      <c r="E623" s="539">
        <f t="shared" si="193"/>
        <v>0</v>
      </c>
      <c r="F623" s="526"/>
      <c r="G623" s="272"/>
      <c r="H623" s="272"/>
      <c r="I623" s="526"/>
      <c r="J623" s="272"/>
      <c r="K623" s="272"/>
      <c r="L623" s="571">
        <f t="shared" si="194"/>
        <v>0</v>
      </c>
      <c r="M623" s="270">
        <f t="shared" si="188"/>
      </c>
      <c r="N623" s="271"/>
      <c r="O623" s="493"/>
      <c r="P623" s="281"/>
      <c r="Q623" s="351">
        <f t="shared" si="195"/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18.75" thickBot="1">
      <c r="A624" s="289">
        <v>5</v>
      </c>
      <c r="B624" s="147"/>
      <c r="C624" s="170">
        <v>560</v>
      </c>
      <c r="D624" s="537" t="s">
        <v>326</v>
      </c>
      <c r="E624" s="539">
        <f t="shared" si="193"/>
        <v>0</v>
      </c>
      <c r="F624" s="526"/>
      <c r="G624" s="272"/>
      <c r="H624" s="272"/>
      <c r="I624" s="526"/>
      <c r="J624" s="272"/>
      <c r="K624" s="272"/>
      <c r="L624" s="571">
        <f t="shared" si="194"/>
        <v>0</v>
      </c>
      <c r="M624" s="270">
        <f t="shared" si="188"/>
      </c>
      <c r="N624" s="271"/>
      <c r="O624" s="493"/>
      <c r="P624" s="281"/>
      <c r="Q624" s="351">
        <f t="shared" si="195"/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90">
        <v>10</v>
      </c>
      <c r="B625" s="147"/>
      <c r="C625" s="170">
        <v>580</v>
      </c>
      <c r="D625" s="536" t="s">
        <v>327</v>
      </c>
      <c r="E625" s="539">
        <f t="shared" si="193"/>
        <v>0</v>
      </c>
      <c r="F625" s="526"/>
      <c r="G625" s="272"/>
      <c r="H625" s="272"/>
      <c r="I625" s="526"/>
      <c r="J625" s="272"/>
      <c r="K625" s="272"/>
      <c r="L625" s="571">
        <f t="shared" si="194"/>
        <v>0</v>
      </c>
      <c r="M625" s="270">
        <f t="shared" si="188"/>
      </c>
      <c r="N625" s="271"/>
      <c r="O625" s="493"/>
      <c r="P625" s="281"/>
      <c r="Q625" s="351">
        <f t="shared" si="195"/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32.25" thickBot="1">
      <c r="A626" s="290">
        <v>15</v>
      </c>
      <c r="B626" s="147"/>
      <c r="C626" s="171">
        <v>590</v>
      </c>
      <c r="D626" s="538" t="s">
        <v>328</v>
      </c>
      <c r="E626" s="539">
        <f t="shared" si="193"/>
        <v>0</v>
      </c>
      <c r="F626" s="526"/>
      <c r="G626" s="272"/>
      <c r="H626" s="272"/>
      <c r="I626" s="526"/>
      <c r="J626" s="272"/>
      <c r="K626" s="272"/>
      <c r="L626" s="571">
        <f t="shared" si="194"/>
        <v>0</v>
      </c>
      <c r="M626" s="270">
        <f t="shared" si="188"/>
      </c>
      <c r="N626" s="271"/>
      <c r="O626" s="493"/>
      <c r="P626" s="281"/>
      <c r="Q626" s="351">
        <f t="shared" si="195"/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89">
        <v>35</v>
      </c>
      <c r="B627" s="143">
        <v>800</v>
      </c>
      <c r="C627" s="884" t="s">
        <v>1274</v>
      </c>
      <c r="D627" s="884"/>
      <c r="E627" s="539">
        <f t="shared" si="193"/>
        <v>0</v>
      </c>
      <c r="F627" s="528"/>
      <c r="G627" s="285"/>
      <c r="H627" s="285"/>
      <c r="I627" s="528"/>
      <c r="J627" s="285"/>
      <c r="K627" s="285"/>
      <c r="L627" s="571">
        <f t="shared" si="194"/>
        <v>0</v>
      </c>
      <c r="M627" s="270">
        <f t="shared" si="188"/>
      </c>
      <c r="N627" s="271"/>
      <c r="O627" s="500"/>
      <c r="P627" s="283"/>
      <c r="Q627" s="351">
        <f t="shared" si="195"/>
        <v>0</v>
      </c>
      <c r="R627" s="494">
        <f t="shared" si="190"/>
        <v>0</v>
      </c>
      <c r="S627" s="271"/>
      <c r="T627" s="356"/>
      <c r="U627" s="367"/>
      <c r="V627" s="357"/>
      <c r="W627" s="357"/>
      <c r="X627" s="367"/>
      <c r="Y627" s="357"/>
      <c r="Z627" s="495"/>
      <c r="AA627" s="349">
        <f t="shared" si="189"/>
        <v>0</v>
      </c>
    </row>
    <row r="628" spans="1:27" ht="18.75" thickBot="1">
      <c r="A628" s="290">
        <v>40</v>
      </c>
      <c r="B628" s="143">
        <v>1000</v>
      </c>
      <c r="C628" s="906" t="s">
        <v>330</v>
      </c>
      <c r="D628" s="906"/>
      <c r="E628" s="540">
        <f aca="true" t="shared" si="196" ref="E628:L628">SUM(E629:E645)</f>
        <v>380</v>
      </c>
      <c r="F628" s="353">
        <f t="shared" si="196"/>
        <v>380</v>
      </c>
      <c r="G628" s="279">
        <f t="shared" si="196"/>
        <v>0</v>
      </c>
      <c r="H628" s="279">
        <f>SUM(H629:H645)</f>
        <v>0</v>
      </c>
      <c r="I628" s="353">
        <f t="shared" si="196"/>
        <v>0</v>
      </c>
      <c r="J628" s="279">
        <f t="shared" si="196"/>
        <v>0</v>
      </c>
      <c r="K628" s="279">
        <f t="shared" si="196"/>
        <v>0</v>
      </c>
      <c r="L628" s="279">
        <f t="shared" si="196"/>
        <v>0</v>
      </c>
      <c r="M628" s="270">
        <f t="shared" si="188"/>
        <v>1</v>
      </c>
      <c r="N628" s="271"/>
      <c r="O628" s="354">
        <f>SUM(O629:O645)</f>
        <v>0</v>
      </c>
      <c r="P628" s="355">
        <f>SUM(P629:P645)</f>
        <v>0</v>
      </c>
      <c r="Q628" s="496">
        <f>SUM(Q629:Q645)</f>
        <v>0</v>
      </c>
      <c r="R628" s="497">
        <f>SUM(R629:R645)</f>
        <v>0</v>
      </c>
      <c r="S628" s="271"/>
      <c r="T628" s="354">
        <f aca="true" t="shared" si="197" ref="T628:Z628">SUM(T629:T645)</f>
        <v>0</v>
      </c>
      <c r="U628" s="355">
        <f t="shared" si="197"/>
        <v>0</v>
      </c>
      <c r="V628" s="355">
        <f t="shared" si="197"/>
        <v>0</v>
      </c>
      <c r="W628" s="355">
        <f t="shared" si="197"/>
        <v>0</v>
      </c>
      <c r="X628" s="355">
        <f t="shared" si="197"/>
        <v>0</v>
      </c>
      <c r="Y628" s="355">
        <f t="shared" si="197"/>
        <v>0</v>
      </c>
      <c r="Z628" s="497">
        <f t="shared" si="197"/>
        <v>0</v>
      </c>
      <c r="AA628" s="349">
        <f t="shared" si="189"/>
        <v>0</v>
      </c>
    </row>
    <row r="629" spans="1:27" ht="18.75" thickBot="1">
      <c r="A629" s="290">
        <v>45</v>
      </c>
      <c r="B629" s="139"/>
      <c r="C629" s="148">
        <v>1011</v>
      </c>
      <c r="D629" s="172" t="s">
        <v>331</v>
      </c>
      <c r="E629" s="539">
        <f aca="true" t="shared" si="198" ref="E629:E645">F629+G629+H629</f>
        <v>0</v>
      </c>
      <c r="F629" s="526"/>
      <c r="G629" s="272"/>
      <c r="H629" s="272"/>
      <c r="I629" s="526"/>
      <c r="J629" s="272"/>
      <c r="K629" s="272"/>
      <c r="L629" s="571">
        <f aca="true" t="shared" si="199" ref="L629:L645">I629+J629+K629</f>
        <v>0</v>
      </c>
      <c r="M629" s="270">
        <f t="shared" si="188"/>
      </c>
      <c r="N629" s="271"/>
      <c r="O629" s="493"/>
      <c r="P629" s="281"/>
      <c r="Q629" s="351">
        <f aca="true" t="shared" si="200" ref="Q629:Q645">L629</f>
        <v>0</v>
      </c>
      <c r="R629" s="494">
        <f t="shared" si="190"/>
        <v>0</v>
      </c>
      <c r="S629" s="271"/>
      <c r="T629" s="493"/>
      <c r="U629" s="281"/>
      <c r="V629" s="501">
        <f aca="true" t="shared" si="201" ref="V629:V636">+IF(+(O629+P629)&gt;=L629,+P629,+(+L629-O629))</f>
        <v>0</v>
      </c>
      <c r="W629" s="351">
        <f>T629+U629-V629</f>
        <v>0</v>
      </c>
      <c r="X629" s="281"/>
      <c r="Y629" s="281"/>
      <c r="Z629" s="282"/>
      <c r="AA629" s="349">
        <f t="shared" si="189"/>
        <v>0</v>
      </c>
    </row>
    <row r="630" spans="1:27" ht="18.75" thickBot="1">
      <c r="A630" s="290">
        <v>50</v>
      </c>
      <c r="B630" s="139"/>
      <c r="C630" s="140">
        <v>1012</v>
      </c>
      <c r="D630" s="149" t="s">
        <v>332</v>
      </c>
      <c r="E630" s="539">
        <f t="shared" si="198"/>
        <v>0</v>
      </c>
      <c r="F630" s="526"/>
      <c r="G630" s="272"/>
      <c r="H630" s="272"/>
      <c r="I630" s="526"/>
      <c r="J630" s="272"/>
      <c r="K630" s="272"/>
      <c r="L630" s="571">
        <f t="shared" si="199"/>
        <v>0</v>
      </c>
      <c r="M630" s="270">
        <f t="shared" si="188"/>
      </c>
      <c r="N630" s="271"/>
      <c r="O630" s="493"/>
      <c r="P630" s="281"/>
      <c r="Q630" s="351">
        <f t="shared" si="200"/>
        <v>0</v>
      </c>
      <c r="R630" s="494">
        <f t="shared" si="190"/>
        <v>0</v>
      </c>
      <c r="S630" s="271"/>
      <c r="T630" s="493"/>
      <c r="U630" s="281"/>
      <c r="V630" s="501">
        <f t="shared" si="201"/>
        <v>0</v>
      </c>
      <c r="W630" s="351">
        <f aca="true" t="shared" si="202" ref="W630:W636">T630+U630-V630</f>
        <v>0</v>
      </c>
      <c r="X630" s="281"/>
      <c r="Y630" s="281"/>
      <c r="Z630" s="282"/>
      <c r="AA630" s="349">
        <f t="shared" si="189"/>
        <v>0</v>
      </c>
    </row>
    <row r="631" spans="1:27" ht="18.75" thickBot="1">
      <c r="A631" s="290">
        <v>55</v>
      </c>
      <c r="B631" s="139"/>
      <c r="C631" s="140">
        <v>1013</v>
      </c>
      <c r="D631" s="149" t="s">
        <v>333</v>
      </c>
      <c r="E631" s="539">
        <f t="shared" si="198"/>
        <v>0</v>
      </c>
      <c r="F631" s="526"/>
      <c r="G631" s="272"/>
      <c r="H631" s="272"/>
      <c r="I631" s="526"/>
      <c r="J631" s="272"/>
      <c r="K631" s="272"/>
      <c r="L631" s="571">
        <f t="shared" si="199"/>
        <v>0</v>
      </c>
      <c r="M631" s="270">
        <f t="shared" si="188"/>
      </c>
      <c r="N631" s="271"/>
      <c r="O631" s="493"/>
      <c r="P631" s="281"/>
      <c r="Q631" s="351">
        <f t="shared" si="200"/>
        <v>0</v>
      </c>
      <c r="R631" s="494">
        <f t="shared" si="190"/>
        <v>0</v>
      </c>
      <c r="S631" s="271"/>
      <c r="T631" s="493"/>
      <c r="U631" s="281"/>
      <c r="V631" s="501">
        <f t="shared" si="201"/>
        <v>0</v>
      </c>
      <c r="W631" s="351">
        <f t="shared" si="202"/>
        <v>0</v>
      </c>
      <c r="X631" s="281"/>
      <c r="Y631" s="281"/>
      <c r="Z631" s="282"/>
      <c r="AA631" s="349">
        <f t="shared" si="189"/>
        <v>0</v>
      </c>
    </row>
    <row r="632" spans="1:27" ht="18.75" thickBot="1">
      <c r="A632" s="290">
        <v>60</v>
      </c>
      <c r="B632" s="139"/>
      <c r="C632" s="140">
        <v>1014</v>
      </c>
      <c r="D632" s="149" t="s">
        <v>334</v>
      </c>
      <c r="E632" s="539">
        <f t="shared" si="198"/>
        <v>0</v>
      </c>
      <c r="F632" s="526"/>
      <c r="G632" s="272"/>
      <c r="H632" s="272"/>
      <c r="I632" s="526"/>
      <c r="J632" s="272"/>
      <c r="K632" s="272"/>
      <c r="L632" s="571">
        <f t="shared" si="199"/>
        <v>0</v>
      </c>
      <c r="M632" s="270">
        <f t="shared" si="188"/>
      </c>
      <c r="N632" s="271"/>
      <c r="O632" s="493"/>
      <c r="P632" s="281"/>
      <c r="Q632" s="351">
        <f t="shared" si="200"/>
        <v>0</v>
      </c>
      <c r="R632" s="494">
        <f t="shared" si="190"/>
        <v>0</v>
      </c>
      <c r="S632" s="271"/>
      <c r="T632" s="493"/>
      <c r="U632" s="281"/>
      <c r="V632" s="501">
        <f t="shared" si="201"/>
        <v>0</v>
      </c>
      <c r="W632" s="351">
        <f t="shared" si="202"/>
        <v>0</v>
      </c>
      <c r="X632" s="281"/>
      <c r="Y632" s="281"/>
      <c r="Z632" s="282"/>
      <c r="AA632" s="349">
        <f t="shared" si="189"/>
        <v>0</v>
      </c>
    </row>
    <row r="633" spans="1:27" ht="18.75" thickBot="1">
      <c r="A633" s="289">
        <v>65</v>
      </c>
      <c r="B633" s="139"/>
      <c r="C633" s="140">
        <v>1015</v>
      </c>
      <c r="D633" s="149" t="s">
        <v>335</v>
      </c>
      <c r="E633" s="539">
        <f t="shared" si="198"/>
        <v>0</v>
      </c>
      <c r="F633" s="526"/>
      <c r="G633" s="272"/>
      <c r="H633" s="272"/>
      <c r="I633" s="526"/>
      <c r="J633" s="272"/>
      <c r="K633" s="272"/>
      <c r="L633" s="571">
        <f t="shared" si="199"/>
        <v>0</v>
      </c>
      <c r="M633" s="270">
        <f t="shared" si="188"/>
      </c>
      <c r="N633" s="271"/>
      <c r="O633" s="493"/>
      <c r="P633" s="281"/>
      <c r="Q633" s="351">
        <f t="shared" si="200"/>
        <v>0</v>
      </c>
      <c r="R633" s="494">
        <f t="shared" si="190"/>
        <v>0</v>
      </c>
      <c r="S633" s="271"/>
      <c r="T633" s="493"/>
      <c r="U633" s="281"/>
      <c r="V633" s="501">
        <f t="shared" si="201"/>
        <v>0</v>
      </c>
      <c r="W633" s="351">
        <f t="shared" si="202"/>
        <v>0</v>
      </c>
      <c r="X633" s="281"/>
      <c r="Y633" s="281"/>
      <c r="Z633" s="282"/>
      <c r="AA633" s="349">
        <f t="shared" si="189"/>
        <v>0</v>
      </c>
    </row>
    <row r="634" spans="1:27" ht="18.75" thickBot="1">
      <c r="A634" s="290">
        <v>70</v>
      </c>
      <c r="B634" s="139"/>
      <c r="C634" s="140">
        <v>1016</v>
      </c>
      <c r="D634" s="149" t="s">
        <v>336</v>
      </c>
      <c r="E634" s="539">
        <f t="shared" si="198"/>
        <v>0</v>
      </c>
      <c r="F634" s="526"/>
      <c r="G634" s="272"/>
      <c r="H634" s="272"/>
      <c r="I634" s="526"/>
      <c r="J634" s="272"/>
      <c r="K634" s="272"/>
      <c r="L634" s="571">
        <f t="shared" si="199"/>
        <v>0</v>
      </c>
      <c r="M634" s="270">
        <f t="shared" si="188"/>
      </c>
      <c r="N634" s="271"/>
      <c r="O634" s="493"/>
      <c r="P634" s="281"/>
      <c r="Q634" s="351">
        <f t="shared" si="200"/>
        <v>0</v>
      </c>
      <c r="R634" s="494">
        <f t="shared" si="190"/>
        <v>0</v>
      </c>
      <c r="S634" s="271"/>
      <c r="T634" s="493"/>
      <c r="U634" s="281"/>
      <c r="V634" s="501">
        <f t="shared" si="201"/>
        <v>0</v>
      </c>
      <c r="W634" s="351">
        <f t="shared" si="202"/>
        <v>0</v>
      </c>
      <c r="X634" s="281"/>
      <c r="Y634" s="281"/>
      <c r="Z634" s="282"/>
      <c r="AA634" s="349">
        <f t="shared" si="189"/>
        <v>0</v>
      </c>
    </row>
    <row r="635" spans="1:27" ht="18.75" thickBot="1">
      <c r="A635" s="290">
        <v>75</v>
      </c>
      <c r="B635" s="144"/>
      <c r="C635" s="173">
        <v>1020</v>
      </c>
      <c r="D635" s="174" t="s">
        <v>337</v>
      </c>
      <c r="E635" s="539">
        <f t="shared" si="198"/>
        <v>0</v>
      </c>
      <c r="F635" s="526"/>
      <c r="G635" s="272"/>
      <c r="H635" s="272"/>
      <c r="I635" s="526"/>
      <c r="J635" s="272"/>
      <c r="K635" s="272"/>
      <c r="L635" s="571">
        <f t="shared" si="199"/>
        <v>0</v>
      </c>
      <c r="M635" s="270">
        <f t="shared" si="188"/>
      </c>
      <c r="N635" s="271"/>
      <c r="O635" s="493"/>
      <c r="P635" s="281"/>
      <c r="Q635" s="351">
        <f t="shared" si="200"/>
        <v>0</v>
      </c>
      <c r="R635" s="494">
        <f t="shared" si="190"/>
        <v>0</v>
      </c>
      <c r="S635" s="271"/>
      <c r="T635" s="493"/>
      <c r="U635" s="281"/>
      <c r="V635" s="501">
        <f t="shared" si="201"/>
        <v>0</v>
      </c>
      <c r="W635" s="351">
        <f t="shared" si="202"/>
        <v>0</v>
      </c>
      <c r="X635" s="281"/>
      <c r="Y635" s="281"/>
      <c r="Z635" s="282"/>
      <c r="AA635" s="349">
        <f t="shared" si="189"/>
        <v>0</v>
      </c>
    </row>
    <row r="636" spans="1:27" ht="18.75" thickBot="1">
      <c r="A636" s="290">
        <v>80</v>
      </c>
      <c r="B636" s="139"/>
      <c r="C636" s="140">
        <v>1030</v>
      </c>
      <c r="D636" s="149" t="s">
        <v>338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t="shared" si="202"/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85</v>
      </c>
      <c r="B637" s="139"/>
      <c r="C637" s="173">
        <v>1051</v>
      </c>
      <c r="D637" s="176" t="s">
        <v>339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352"/>
      <c r="U637" s="357"/>
      <c r="V637" s="357"/>
      <c r="W637" s="357"/>
      <c r="X637" s="357"/>
      <c r="Y637" s="357"/>
      <c r="Z637" s="495"/>
      <c r="AA637" s="349">
        <f t="shared" si="189"/>
        <v>0</v>
      </c>
    </row>
    <row r="638" spans="1:27" ht="18.75" thickBot="1">
      <c r="A638" s="290">
        <v>90</v>
      </c>
      <c r="B638" s="139"/>
      <c r="C638" s="140">
        <v>1052</v>
      </c>
      <c r="D638" s="149" t="s">
        <v>340</v>
      </c>
      <c r="E638" s="539">
        <f t="shared" si="198"/>
        <v>380</v>
      </c>
      <c r="F638" s="526">
        <v>380</v>
      </c>
      <c r="G638" s="272">
        <v>0</v>
      </c>
      <c r="H638" s="272">
        <v>0</v>
      </c>
      <c r="I638" s="526">
        <v>0</v>
      </c>
      <c r="J638" s="272">
        <v>0</v>
      </c>
      <c r="K638" s="272">
        <v>0</v>
      </c>
      <c r="L638" s="571">
        <f t="shared" si="199"/>
        <v>0</v>
      </c>
      <c r="M638" s="270">
        <f t="shared" si="188"/>
        <v>1</v>
      </c>
      <c r="N638" s="271"/>
      <c r="O638" s="493"/>
      <c r="P638" s="281"/>
      <c r="Q638" s="351">
        <f t="shared" si="200"/>
        <v>0</v>
      </c>
      <c r="R638" s="494">
        <f t="shared" si="190"/>
        <v>0</v>
      </c>
      <c r="S638" s="271"/>
      <c r="T638" s="352"/>
      <c r="U638" s="357"/>
      <c r="V638" s="357"/>
      <c r="W638" s="357"/>
      <c r="X638" s="357"/>
      <c r="Y638" s="357"/>
      <c r="Z638" s="495"/>
      <c r="AA638" s="349">
        <f t="shared" si="189"/>
        <v>0</v>
      </c>
    </row>
    <row r="639" spans="1:27" ht="32.25" thickBot="1">
      <c r="A639" s="289">
        <v>115</v>
      </c>
      <c r="B639" s="139"/>
      <c r="C639" s="177">
        <v>1053</v>
      </c>
      <c r="D639" s="178" t="s">
        <v>341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352"/>
      <c r="U639" s="357"/>
      <c r="V639" s="357"/>
      <c r="W639" s="357"/>
      <c r="X639" s="357"/>
      <c r="Y639" s="357"/>
      <c r="Z639" s="495"/>
      <c r="AA639" s="349">
        <f t="shared" si="189"/>
        <v>0</v>
      </c>
    </row>
    <row r="640" spans="1:27" ht="18.75" thickBot="1">
      <c r="A640" s="289">
        <v>125</v>
      </c>
      <c r="B640" s="139"/>
      <c r="C640" s="140">
        <v>1062</v>
      </c>
      <c r="D640" s="142" t="s">
        <v>342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>+IF(+(O640+P640)&gt;=L640,+P640,+(+L640-O640))</f>
        <v>0</v>
      </c>
      <c r="W640" s="351">
        <f>T640+U640-V640</f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130</v>
      </c>
      <c r="B641" s="139"/>
      <c r="C641" s="140">
        <v>1063</v>
      </c>
      <c r="D641" s="142" t="s">
        <v>343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352"/>
      <c r="U641" s="357"/>
      <c r="V641" s="357"/>
      <c r="W641" s="357"/>
      <c r="X641" s="357"/>
      <c r="Y641" s="357"/>
      <c r="Z641" s="495"/>
      <c r="AA641" s="349">
        <f t="shared" si="189"/>
        <v>0</v>
      </c>
    </row>
    <row r="642" spans="1:27" ht="18.75" thickBot="1">
      <c r="A642" s="290">
        <v>135</v>
      </c>
      <c r="B642" s="139"/>
      <c r="C642" s="177">
        <v>1069</v>
      </c>
      <c r="D642" s="179" t="s">
        <v>344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>+IF(+(O642+P642)&gt;=L642,+P642,+(+L642-O642))</f>
        <v>0</v>
      </c>
      <c r="W642" s="351">
        <f>T642+U642-V642</f>
        <v>0</v>
      </c>
      <c r="X642" s="281"/>
      <c r="Y642" s="281"/>
      <c r="Z642" s="282"/>
      <c r="AA642" s="349">
        <f t="shared" si="189"/>
        <v>0</v>
      </c>
    </row>
    <row r="643" spans="1:27" ht="30.75" thickBot="1">
      <c r="A643" s="290">
        <v>140</v>
      </c>
      <c r="B643" s="144"/>
      <c r="C643" s="140">
        <v>1091</v>
      </c>
      <c r="D643" s="149" t="s">
        <v>345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493"/>
      <c r="U643" s="281"/>
      <c r="V643" s="501">
        <f>+IF(+(O643+P643)&gt;=L643,+P643,+(+L643-O643))</f>
        <v>0</v>
      </c>
      <c r="W643" s="351">
        <f>T643+U643-V643</f>
        <v>0</v>
      </c>
      <c r="X643" s="281"/>
      <c r="Y643" s="281"/>
      <c r="Z643" s="282"/>
      <c r="AA643" s="349">
        <f t="shared" si="189"/>
        <v>0</v>
      </c>
    </row>
    <row r="644" spans="1:27" ht="18.75" thickBot="1">
      <c r="A644" s="290">
        <v>145</v>
      </c>
      <c r="B644" s="139"/>
      <c r="C644" s="140">
        <v>1092</v>
      </c>
      <c r="D644" s="149" t="s">
        <v>494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18.75" thickBot="1">
      <c r="A645" s="290">
        <v>150</v>
      </c>
      <c r="B645" s="139"/>
      <c r="C645" s="146">
        <v>1098</v>
      </c>
      <c r="D645" s="150" t="s">
        <v>346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493"/>
      <c r="U645" s="281"/>
      <c r="V645" s="501">
        <f>+IF(+(O645+P645)&gt;=L645,+P645,+(+L645-O645))</f>
        <v>0</v>
      </c>
      <c r="W645" s="351">
        <f>T645+U645-V645</f>
        <v>0</v>
      </c>
      <c r="X645" s="281"/>
      <c r="Y645" s="281"/>
      <c r="Z645" s="282"/>
      <c r="AA645" s="349">
        <f t="shared" si="189"/>
        <v>0</v>
      </c>
    </row>
    <row r="646" spans="1:27" ht="18.75" thickBot="1">
      <c r="A646" s="290">
        <v>155</v>
      </c>
      <c r="B646" s="143">
        <v>1900</v>
      </c>
      <c r="C646" s="861" t="s">
        <v>416</v>
      </c>
      <c r="D646" s="861"/>
      <c r="E646" s="540">
        <f aca="true" t="shared" si="203" ref="E646:L646">SUM(E647:E649)</f>
        <v>0</v>
      </c>
      <c r="F646" s="353">
        <f t="shared" si="203"/>
        <v>0</v>
      </c>
      <c r="G646" s="279">
        <f t="shared" si="203"/>
        <v>0</v>
      </c>
      <c r="H646" s="279">
        <f>SUM(H647:H649)</f>
        <v>0</v>
      </c>
      <c r="I646" s="353">
        <f t="shared" si="203"/>
        <v>0</v>
      </c>
      <c r="J646" s="279">
        <f t="shared" si="203"/>
        <v>0</v>
      </c>
      <c r="K646" s="279">
        <f t="shared" si="203"/>
        <v>0</v>
      </c>
      <c r="L646" s="279">
        <f t="shared" si="203"/>
        <v>0</v>
      </c>
      <c r="M646" s="270">
        <f t="shared" si="188"/>
      </c>
      <c r="N646" s="271"/>
      <c r="O646" s="354">
        <f>SUM(O647:O649)</f>
        <v>0</v>
      </c>
      <c r="P646" s="355">
        <f>SUM(P647:P649)</f>
        <v>0</v>
      </c>
      <c r="Q646" s="496">
        <f>SUM(Q647:Q649)</f>
        <v>0</v>
      </c>
      <c r="R646" s="497">
        <f>SUM(R647:R649)</f>
        <v>0</v>
      </c>
      <c r="S646" s="271"/>
      <c r="T646" s="356"/>
      <c r="U646" s="367"/>
      <c r="V646" s="367"/>
      <c r="W646" s="367"/>
      <c r="X646" s="367"/>
      <c r="Y646" s="367"/>
      <c r="Z646" s="498"/>
      <c r="AA646" s="349">
        <f>W646-X646-Y646-Z646</f>
        <v>0</v>
      </c>
    </row>
    <row r="647" spans="1:27" ht="18.75" thickBot="1">
      <c r="A647" s="290">
        <v>160</v>
      </c>
      <c r="B647" s="139"/>
      <c r="C647" s="148">
        <v>1901</v>
      </c>
      <c r="D647" s="141" t="s">
        <v>417</v>
      </c>
      <c r="E647" s="539">
        <f>F647+G647+H647</f>
        <v>0</v>
      </c>
      <c r="F647" s="526"/>
      <c r="G647" s="272"/>
      <c r="H647" s="272"/>
      <c r="I647" s="526"/>
      <c r="J647" s="272"/>
      <c r="K647" s="272"/>
      <c r="L647" s="571">
        <f>I647+J647+K647</f>
        <v>0</v>
      </c>
      <c r="M647" s="270">
        <f t="shared" si="188"/>
      </c>
      <c r="N647" s="271"/>
      <c r="O647" s="493"/>
      <c r="P647" s="281"/>
      <c r="Q647" s="351">
        <f>L647</f>
        <v>0</v>
      </c>
      <c r="R647" s="494">
        <f>O647+P647-Q647</f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>W647-X647-Y647-Z647</f>
        <v>0</v>
      </c>
    </row>
    <row r="648" spans="1:27" ht="18.75" thickBot="1">
      <c r="A648" s="290">
        <v>165</v>
      </c>
      <c r="B648" s="139"/>
      <c r="C648" s="140">
        <v>1981</v>
      </c>
      <c r="D648" s="142" t="s">
        <v>418</v>
      </c>
      <c r="E648" s="539">
        <f>F648+G648+H648</f>
        <v>0</v>
      </c>
      <c r="F648" s="526"/>
      <c r="G648" s="272"/>
      <c r="H648" s="272"/>
      <c r="I648" s="526"/>
      <c r="J648" s="272"/>
      <c r="K648" s="272"/>
      <c r="L648" s="571">
        <f>I648+J648+K648</f>
        <v>0</v>
      </c>
      <c r="M648" s="270">
        <f t="shared" si="188"/>
      </c>
      <c r="N648" s="271"/>
      <c r="O648" s="493"/>
      <c r="P648" s="281"/>
      <c r="Q648" s="351">
        <f>L648</f>
        <v>0</v>
      </c>
      <c r="R648" s="494">
        <f>O648+P648-Q648</f>
        <v>0</v>
      </c>
      <c r="S648" s="271"/>
      <c r="T648" s="352"/>
      <c r="U648" s="357"/>
      <c r="V648" s="357"/>
      <c r="W648" s="357"/>
      <c r="X648" s="357"/>
      <c r="Y648" s="357"/>
      <c r="Z648" s="495"/>
      <c r="AA648" s="349">
        <f>W648-X648-Y648-Z648</f>
        <v>0</v>
      </c>
    </row>
    <row r="649" spans="1:27" ht="18.75" thickBot="1">
      <c r="A649" s="290">
        <v>175</v>
      </c>
      <c r="B649" s="139"/>
      <c r="C649" s="146">
        <v>1991</v>
      </c>
      <c r="D649" s="145" t="s">
        <v>419</v>
      </c>
      <c r="E649" s="539">
        <f>F649+G649+H649</f>
        <v>0</v>
      </c>
      <c r="F649" s="526"/>
      <c r="G649" s="272"/>
      <c r="H649" s="272"/>
      <c r="I649" s="526"/>
      <c r="J649" s="272"/>
      <c r="K649" s="272"/>
      <c r="L649" s="571">
        <f>I649+J649+K649</f>
        <v>0</v>
      </c>
      <c r="M649" s="270">
        <f t="shared" si="188"/>
      </c>
      <c r="N649" s="271"/>
      <c r="O649" s="493"/>
      <c r="P649" s="281"/>
      <c r="Q649" s="351">
        <f>L649</f>
        <v>0</v>
      </c>
      <c r="R649" s="494">
        <f>O649+P649-Q649</f>
        <v>0</v>
      </c>
      <c r="S649" s="271"/>
      <c r="T649" s="352"/>
      <c r="U649" s="357"/>
      <c r="V649" s="357"/>
      <c r="W649" s="357"/>
      <c r="X649" s="357"/>
      <c r="Y649" s="357"/>
      <c r="Z649" s="495"/>
      <c r="AA649" s="349">
        <f>W649-X649-Y649-Z649</f>
        <v>0</v>
      </c>
    </row>
    <row r="650" spans="1:27" ht="18.75" thickBot="1">
      <c r="A650" s="290">
        <v>180</v>
      </c>
      <c r="B650" s="143">
        <v>2100</v>
      </c>
      <c r="C650" s="861" t="s">
        <v>1285</v>
      </c>
      <c r="D650" s="861"/>
      <c r="E650" s="540">
        <f aca="true" t="shared" si="204" ref="E650:L650">SUM(E651:E655)</f>
        <v>0</v>
      </c>
      <c r="F650" s="353">
        <f t="shared" si="204"/>
        <v>0</v>
      </c>
      <c r="G650" s="279">
        <f t="shared" si="204"/>
        <v>0</v>
      </c>
      <c r="H650" s="279">
        <f>SUM(H651:H655)</f>
        <v>0</v>
      </c>
      <c r="I650" s="353">
        <f t="shared" si="204"/>
        <v>0</v>
      </c>
      <c r="J650" s="279">
        <f t="shared" si="204"/>
        <v>0</v>
      </c>
      <c r="K650" s="279">
        <f t="shared" si="204"/>
        <v>0</v>
      </c>
      <c r="L650" s="279">
        <f t="shared" si="204"/>
        <v>0</v>
      </c>
      <c r="M650" s="270">
        <f t="shared" si="188"/>
      </c>
      <c r="N650" s="271"/>
      <c r="O650" s="354">
        <f>SUM(O651:O655)</f>
        <v>0</v>
      </c>
      <c r="P650" s="355">
        <f>SUM(P651:P655)</f>
        <v>0</v>
      </c>
      <c r="Q650" s="496">
        <f>SUM(Q651:Q655)</f>
        <v>0</v>
      </c>
      <c r="R650" s="497">
        <f>SUM(R651:R655)</f>
        <v>0</v>
      </c>
      <c r="S650" s="271"/>
      <c r="T650" s="356"/>
      <c r="U650" s="367"/>
      <c r="V650" s="367"/>
      <c r="W650" s="367"/>
      <c r="X650" s="367"/>
      <c r="Y650" s="367"/>
      <c r="Z650" s="498"/>
      <c r="AA650" s="349">
        <f t="shared" si="189"/>
        <v>0</v>
      </c>
    </row>
    <row r="651" spans="1:27" ht="18.75" thickBot="1">
      <c r="A651" s="290">
        <v>185</v>
      </c>
      <c r="B651" s="139"/>
      <c r="C651" s="148">
        <v>2110</v>
      </c>
      <c r="D651" s="151" t="s">
        <v>347</v>
      </c>
      <c r="E651" s="539">
        <f>F651+G651+H651</f>
        <v>0</v>
      </c>
      <c r="F651" s="526"/>
      <c r="G651" s="272"/>
      <c r="H651" s="272"/>
      <c r="I651" s="526"/>
      <c r="J651" s="272"/>
      <c r="K651" s="272"/>
      <c r="L651" s="571">
        <f>I651+J651+K651</f>
        <v>0</v>
      </c>
      <c r="M651" s="270">
        <f t="shared" si="188"/>
      </c>
      <c r="N651" s="271"/>
      <c r="O651" s="493"/>
      <c r="P651" s="281"/>
      <c r="Q651" s="351">
        <f>L651</f>
        <v>0</v>
      </c>
      <c r="R651" s="494">
        <f t="shared" si="190"/>
        <v>0</v>
      </c>
      <c r="S651" s="271"/>
      <c r="T651" s="352"/>
      <c r="U651" s="357"/>
      <c r="V651" s="357"/>
      <c r="W651" s="357"/>
      <c r="X651" s="357"/>
      <c r="Y651" s="357"/>
      <c r="Z651" s="495"/>
      <c r="AA651" s="349">
        <f t="shared" si="189"/>
        <v>0</v>
      </c>
    </row>
    <row r="652" spans="1:27" ht="18.75" thickBot="1">
      <c r="A652" s="290">
        <v>190</v>
      </c>
      <c r="B652" s="180"/>
      <c r="C652" s="140">
        <v>2120</v>
      </c>
      <c r="D652" s="168" t="s">
        <v>348</v>
      </c>
      <c r="E652" s="539">
        <f>F652+G652+H652</f>
        <v>0</v>
      </c>
      <c r="F652" s="526"/>
      <c r="G652" s="272"/>
      <c r="H652" s="272"/>
      <c r="I652" s="526"/>
      <c r="J652" s="272"/>
      <c r="K652" s="272"/>
      <c r="L652" s="571">
        <f>I652+J652+K652</f>
        <v>0</v>
      </c>
      <c r="M652" s="270">
        <f t="shared" si="188"/>
      </c>
      <c r="N652" s="271"/>
      <c r="O652" s="493"/>
      <c r="P652" s="281"/>
      <c r="Q652" s="351">
        <f>L652</f>
        <v>0</v>
      </c>
      <c r="R652" s="494">
        <f t="shared" si="190"/>
        <v>0</v>
      </c>
      <c r="S652" s="271"/>
      <c r="T652" s="352"/>
      <c r="U652" s="357"/>
      <c r="V652" s="357"/>
      <c r="W652" s="357"/>
      <c r="X652" s="357"/>
      <c r="Y652" s="357"/>
      <c r="Z652" s="495"/>
      <c r="AA652" s="349">
        <f t="shared" si="189"/>
        <v>0</v>
      </c>
    </row>
    <row r="653" spans="1:27" ht="18.75" thickBot="1">
      <c r="A653" s="290">
        <v>200</v>
      </c>
      <c r="B653" s="180"/>
      <c r="C653" s="140">
        <v>2125</v>
      </c>
      <c r="D653" s="162" t="s">
        <v>1275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 t="shared" si="190"/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 t="shared" si="189"/>
        <v>0</v>
      </c>
    </row>
    <row r="654" spans="1:27" ht="18.75" thickBot="1">
      <c r="A654" s="290">
        <v>200</v>
      </c>
      <c r="B654" s="147"/>
      <c r="C654" s="140">
        <v>2140</v>
      </c>
      <c r="D654" s="168" t="s">
        <v>350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 t="shared" si="190"/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 t="shared" si="189"/>
        <v>0</v>
      </c>
    </row>
    <row r="655" spans="1:27" ht="18.75" thickBot="1">
      <c r="A655" s="290">
        <v>205</v>
      </c>
      <c r="B655" s="139"/>
      <c r="C655" s="146">
        <v>2190</v>
      </c>
      <c r="D655" s="609" t="s">
        <v>351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 t="shared" si="190"/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 t="shared" si="189"/>
        <v>0</v>
      </c>
    </row>
    <row r="656" spans="1:27" ht="18.75" thickBot="1">
      <c r="A656" s="290">
        <v>210</v>
      </c>
      <c r="B656" s="143">
        <v>2200</v>
      </c>
      <c r="C656" s="861" t="s">
        <v>352</v>
      </c>
      <c r="D656" s="861"/>
      <c r="E656" s="540">
        <f aca="true" t="shared" si="205" ref="E656:L656">SUM(E657:E658)</f>
        <v>0</v>
      </c>
      <c r="F656" s="353">
        <f t="shared" si="205"/>
        <v>0</v>
      </c>
      <c r="G656" s="279">
        <f t="shared" si="205"/>
        <v>0</v>
      </c>
      <c r="H656" s="279">
        <f>SUM(H657:H658)</f>
        <v>0</v>
      </c>
      <c r="I656" s="353">
        <f t="shared" si="205"/>
        <v>0</v>
      </c>
      <c r="J656" s="279">
        <f t="shared" si="205"/>
        <v>0</v>
      </c>
      <c r="K656" s="279">
        <f t="shared" si="205"/>
        <v>0</v>
      </c>
      <c r="L656" s="279">
        <f t="shared" si="205"/>
        <v>0</v>
      </c>
      <c r="M656" s="270">
        <f t="shared" si="188"/>
      </c>
      <c r="N656" s="271"/>
      <c r="O656" s="354">
        <f>SUM(O657:O658)</f>
        <v>0</v>
      </c>
      <c r="P656" s="355">
        <f>SUM(P657:P658)</f>
        <v>0</v>
      </c>
      <c r="Q656" s="496">
        <f>SUM(Q657:Q658)</f>
        <v>0</v>
      </c>
      <c r="R656" s="497">
        <f>SUM(R657:R658)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215</v>
      </c>
      <c r="B657" s="139"/>
      <c r="C657" s="140">
        <v>2221</v>
      </c>
      <c r="D657" s="142" t="s">
        <v>1667</v>
      </c>
      <c r="E657" s="539">
        <f aca="true" t="shared" si="206" ref="E657:E662">F657+G657+H657</f>
        <v>0</v>
      </c>
      <c r="F657" s="526"/>
      <c r="G657" s="272"/>
      <c r="H657" s="272"/>
      <c r="I657" s="526"/>
      <c r="J657" s="272"/>
      <c r="K657" s="272"/>
      <c r="L657" s="571">
        <f aca="true" t="shared" si="207" ref="L657:L662">I657+J657+K657</f>
        <v>0</v>
      </c>
      <c r="M657" s="270">
        <f t="shared" si="188"/>
      </c>
      <c r="N657" s="271"/>
      <c r="O657" s="493"/>
      <c r="P657" s="281"/>
      <c r="Q657" s="351">
        <f aca="true" t="shared" si="208" ref="Q657:Q662">L657</f>
        <v>0</v>
      </c>
      <c r="R657" s="494">
        <f aca="true" t="shared" si="209" ref="R657:R662">O657+P657-Q657</f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89">
        <v>220</v>
      </c>
      <c r="B658" s="139"/>
      <c r="C658" s="146">
        <v>2224</v>
      </c>
      <c r="D658" s="145" t="s">
        <v>353</v>
      </c>
      <c r="E658" s="539">
        <f t="shared" si="206"/>
        <v>0</v>
      </c>
      <c r="F658" s="526"/>
      <c r="G658" s="272"/>
      <c r="H658" s="272"/>
      <c r="I658" s="526"/>
      <c r="J658" s="272"/>
      <c r="K658" s="272"/>
      <c r="L658" s="571">
        <f t="shared" si="207"/>
        <v>0</v>
      </c>
      <c r="M658" s="270">
        <f t="shared" si="188"/>
      </c>
      <c r="N658" s="271"/>
      <c r="O658" s="493"/>
      <c r="P658" s="281"/>
      <c r="Q658" s="351">
        <f t="shared" si="208"/>
        <v>0</v>
      </c>
      <c r="R658" s="494">
        <f t="shared" si="209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225</v>
      </c>
      <c r="B659" s="143">
        <v>2500</v>
      </c>
      <c r="C659" s="902" t="s">
        <v>354</v>
      </c>
      <c r="D659" s="902"/>
      <c r="E659" s="539">
        <f t="shared" si="206"/>
        <v>0</v>
      </c>
      <c r="F659" s="528"/>
      <c r="G659" s="285"/>
      <c r="H659" s="285"/>
      <c r="I659" s="528"/>
      <c r="J659" s="285"/>
      <c r="K659" s="285"/>
      <c r="L659" s="571">
        <f t="shared" si="207"/>
        <v>0</v>
      </c>
      <c r="M659" s="270">
        <f t="shared" si="188"/>
      </c>
      <c r="N659" s="271"/>
      <c r="O659" s="500"/>
      <c r="P659" s="283"/>
      <c r="Q659" s="351">
        <f t="shared" si="208"/>
        <v>0</v>
      </c>
      <c r="R659" s="494">
        <f t="shared" si="209"/>
        <v>0</v>
      </c>
      <c r="S659" s="271"/>
      <c r="T659" s="356"/>
      <c r="U659" s="367"/>
      <c r="V659" s="357"/>
      <c r="W659" s="357"/>
      <c r="X659" s="367"/>
      <c r="Y659" s="357"/>
      <c r="Z659" s="495"/>
      <c r="AA659" s="349">
        <f t="shared" si="189"/>
        <v>0</v>
      </c>
    </row>
    <row r="660" spans="1:27" ht="18.75" thickBot="1">
      <c r="A660" s="290">
        <v>230</v>
      </c>
      <c r="B660" s="143">
        <v>2600</v>
      </c>
      <c r="C660" s="903" t="s">
        <v>355</v>
      </c>
      <c r="D660" s="932"/>
      <c r="E660" s="539">
        <f t="shared" si="206"/>
        <v>0</v>
      </c>
      <c r="F660" s="528"/>
      <c r="G660" s="285"/>
      <c r="H660" s="285"/>
      <c r="I660" s="528"/>
      <c r="J660" s="285"/>
      <c r="K660" s="285"/>
      <c r="L660" s="571">
        <f t="shared" si="207"/>
        <v>0</v>
      </c>
      <c r="M660" s="270">
        <f t="shared" si="188"/>
      </c>
      <c r="N660" s="271"/>
      <c r="O660" s="500"/>
      <c r="P660" s="283"/>
      <c r="Q660" s="351">
        <f t="shared" si="208"/>
        <v>0</v>
      </c>
      <c r="R660" s="494">
        <f t="shared" si="209"/>
        <v>0</v>
      </c>
      <c r="S660" s="271"/>
      <c r="T660" s="356"/>
      <c r="U660" s="367"/>
      <c r="V660" s="357"/>
      <c r="W660" s="357"/>
      <c r="X660" s="367"/>
      <c r="Y660" s="357"/>
      <c r="Z660" s="495"/>
      <c r="AA660" s="349">
        <f t="shared" si="189"/>
        <v>0</v>
      </c>
    </row>
    <row r="661" spans="1:27" ht="18.75" thickBot="1">
      <c r="A661" s="290">
        <v>245</v>
      </c>
      <c r="B661" s="143">
        <v>2700</v>
      </c>
      <c r="C661" s="903" t="s">
        <v>356</v>
      </c>
      <c r="D661" s="932"/>
      <c r="E661" s="539">
        <f t="shared" si="206"/>
        <v>0</v>
      </c>
      <c r="F661" s="528"/>
      <c r="G661" s="285"/>
      <c r="H661" s="285"/>
      <c r="I661" s="528"/>
      <c r="J661" s="285"/>
      <c r="K661" s="285"/>
      <c r="L661" s="571">
        <f t="shared" si="207"/>
        <v>0</v>
      </c>
      <c r="M661" s="270">
        <f t="shared" si="188"/>
      </c>
      <c r="N661" s="271"/>
      <c r="O661" s="500"/>
      <c r="P661" s="283"/>
      <c r="Q661" s="351">
        <f t="shared" si="208"/>
        <v>0</v>
      </c>
      <c r="R661" s="494">
        <f t="shared" si="209"/>
        <v>0</v>
      </c>
      <c r="S661" s="271"/>
      <c r="T661" s="356"/>
      <c r="U661" s="367"/>
      <c r="V661" s="357"/>
      <c r="W661" s="357"/>
      <c r="X661" s="367"/>
      <c r="Y661" s="357"/>
      <c r="Z661" s="495"/>
      <c r="AA661" s="349">
        <f t="shared" si="189"/>
        <v>0</v>
      </c>
    </row>
    <row r="662" spans="1:27" ht="18.75" thickBot="1">
      <c r="A662" s="289">
        <v>220</v>
      </c>
      <c r="B662" s="143">
        <v>2800</v>
      </c>
      <c r="C662" s="903" t="s">
        <v>357</v>
      </c>
      <c r="D662" s="932"/>
      <c r="E662" s="539">
        <f t="shared" si="206"/>
        <v>0</v>
      </c>
      <c r="F662" s="528"/>
      <c r="G662" s="285"/>
      <c r="H662" s="285"/>
      <c r="I662" s="528"/>
      <c r="J662" s="285"/>
      <c r="K662" s="285"/>
      <c r="L662" s="571">
        <f t="shared" si="207"/>
        <v>0</v>
      </c>
      <c r="M662" s="270">
        <f t="shared" si="188"/>
      </c>
      <c r="N662" s="271"/>
      <c r="O662" s="500"/>
      <c r="P662" s="283"/>
      <c r="Q662" s="351">
        <f t="shared" si="208"/>
        <v>0</v>
      </c>
      <c r="R662" s="494">
        <f t="shared" si="209"/>
        <v>0</v>
      </c>
      <c r="S662" s="271"/>
      <c r="T662" s="356"/>
      <c r="U662" s="367"/>
      <c r="V662" s="357"/>
      <c r="W662" s="357"/>
      <c r="X662" s="367"/>
      <c r="Y662" s="357"/>
      <c r="Z662" s="495"/>
      <c r="AA662" s="349">
        <f t="shared" si="189"/>
        <v>0</v>
      </c>
    </row>
    <row r="663" spans="1:27" ht="18.75" thickBot="1">
      <c r="A663" s="290">
        <v>225</v>
      </c>
      <c r="B663" s="143">
        <v>2900</v>
      </c>
      <c r="C663" s="901" t="s">
        <v>358</v>
      </c>
      <c r="D663" s="933"/>
      <c r="E663" s="540">
        <f aca="true" t="shared" si="210" ref="E663:L663">SUM(E664:E669)</f>
        <v>0</v>
      </c>
      <c r="F663" s="353">
        <f t="shared" si="210"/>
        <v>0</v>
      </c>
      <c r="G663" s="279">
        <f t="shared" si="210"/>
        <v>0</v>
      </c>
      <c r="H663" s="279">
        <f>SUM(H664:H669)</f>
        <v>0</v>
      </c>
      <c r="I663" s="353">
        <f t="shared" si="210"/>
        <v>0</v>
      </c>
      <c r="J663" s="279">
        <f t="shared" si="210"/>
        <v>0</v>
      </c>
      <c r="K663" s="279">
        <f t="shared" si="210"/>
        <v>0</v>
      </c>
      <c r="L663" s="279">
        <f t="shared" si="210"/>
        <v>0</v>
      </c>
      <c r="M663" s="270">
        <f t="shared" si="188"/>
      </c>
      <c r="N663" s="271"/>
      <c r="O663" s="354">
        <f>SUM(O664:O669)</f>
        <v>0</v>
      </c>
      <c r="P663" s="355">
        <f>SUM(P664:P669)</f>
        <v>0</v>
      </c>
      <c r="Q663" s="496">
        <f>SUM(Q664:Q669)</f>
        <v>0</v>
      </c>
      <c r="R663" s="497">
        <f>SUM(R664:R669)</f>
        <v>0</v>
      </c>
      <c r="S663" s="271"/>
      <c r="T663" s="356"/>
      <c r="U663" s="367"/>
      <c r="V663" s="367"/>
      <c r="W663" s="367"/>
      <c r="X663" s="367"/>
      <c r="Y663" s="367"/>
      <c r="Z663" s="498"/>
      <c r="AA663" s="349">
        <f t="shared" si="189"/>
        <v>0</v>
      </c>
    </row>
    <row r="664" spans="1:27" ht="18.75" thickBot="1">
      <c r="A664" s="290">
        <v>230</v>
      </c>
      <c r="B664" s="181"/>
      <c r="C664" s="148">
        <v>2920</v>
      </c>
      <c r="D664" s="360" t="s">
        <v>359</v>
      </c>
      <c r="E664" s="539">
        <f aca="true" t="shared" si="211" ref="E664:E669">F664+G664+H664</f>
        <v>0</v>
      </c>
      <c r="F664" s="526"/>
      <c r="G664" s="272"/>
      <c r="H664" s="272"/>
      <c r="I664" s="526"/>
      <c r="J664" s="272"/>
      <c r="K664" s="272"/>
      <c r="L664" s="571">
        <f aca="true" t="shared" si="212" ref="L664:L669">I664+J664+K664</f>
        <v>0</v>
      </c>
      <c r="M664" s="270">
        <f t="shared" si="188"/>
      </c>
      <c r="N664" s="271"/>
      <c r="O664" s="493"/>
      <c r="P664" s="281"/>
      <c r="Q664" s="351">
        <f aca="true" t="shared" si="213" ref="Q664:Q669">L664</f>
        <v>0</v>
      </c>
      <c r="R664" s="494">
        <f aca="true" t="shared" si="214" ref="R664:R669">O664+P664-Q664</f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36" customHeight="1" thickBot="1">
      <c r="A665" s="290">
        <v>235</v>
      </c>
      <c r="B665" s="181"/>
      <c r="C665" s="177">
        <v>2969</v>
      </c>
      <c r="D665" s="361" t="s">
        <v>360</v>
      </c>
      <c r="E665" s="539">
        <f t="shared" si="211"/>
        <v>0</v>
      </c>
      <c r="F665" s="526"/>
      <c r="G665" s="272"/>
      <c r="H665" s="272"/>
      <c r="I665" s="526"/>
      <c r="J665" s="272"/>
      <c r="K665" s="272"/>
      <c r="L665" s="571">
        <f t="shared" si="212"/>
        <v>0</v>
      </c>
      <c r="M665" s="270">
        <f t="shared" si="188"/>
      </c>
      <c r="N665" s="271"/>
      <c r="O665" s="493"/>
      <c r="P665" s="281"/>
      <c r="Q665" s="351">
        <f t="shared" si="213"/>
        <v>0</v>
      </c>
      <c r="R665" s="494">
        <f t="shared" si="214"/>
        <v>0</v>
      </c>
      <c r="S665" s="271"/>
      <c r="T665" s="352"/>
      <c r="U665" s="357"/>
      <c r="V665" s="357"/>
      <c r="W665" s="357"/>
      <c r="X665" s="357"/>
      <c r="Y665" s="357"/>
      <c r="Z665" s="495"/>
      <c r="AA665" s="349">
        <f t="shared" si="189"/>
        <v>0</v>
      </c>
    </row>
    <row r="666" spans="1:27" ht="32.25" thickBot="1">
      <c r="A666" s="290">
        <v>240</v>
      </c>
      <c r="B666" s="181"/>
      <c r="C666" s="177">
        <v>2970</v>
      </c>
      <c r="D666" s="361" t="s">
        <v>361</v>
      </c>
      <c r="E666" s="539">
        <f t="shared" si="211"/>
        <v>0</v>
      </c>
      <c r="F666" s="526"/>
      <c r="G666" s="272"/>
      <c r="H666" s="272"/>
      <c r="I666" s="526"/>
      <c r="J666" s="272"/>
      <c r="K666" s="272"/>
      <c r="L666" s="571">
        <f t="shared" si="212"/>
        <v>0</v>
      </c>
      <c r="M666" s="270">
        <f t="shared" si="188"/>
      </c>
      <c r="N666" s="271"/>
      <c r="O666" s="493"/>
      <c r="P666" s="281"/>
      <c r="Q666" s="351">
        <f t="shared" si="213"/>
        <v>0</v>
      </c>
      <c r="R666" s="494">
        <f t="shared" si="214"/>
        <v>0</v>
      </c>
      <c r="S666" s="271"/>
      <c r="T666" s="352"/>
      <c r="U666" s="357"/>
      <c r="V666" s="357"/>
      <c r="W666" s="357"/>
      <c r="X666" s="35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81"/>
      <c r="C667" s="175">
        <v>2989</v>
      </c>
      <c r="D667" s="362" t="s">
        <v>362</v>
      </c>
      <c r="E667" s="539">
        <f t="shared" si="211"/>
        <v>0</v>
      </c>
      <c r="F667" s="526"/>
      <c r="G667" s="272"/>
      <c r="H667" s="272"/>
      <c r="I667" s="526"/>
      <c r="J667" s="272"/>
      <c r="K667" s="272"/>
      <c r="L667" s="571">
        <f t="shared" si="212"/>
        <v>0</v>
      </c>
      <c r="M667" s="270">
        <f t="shared" si="188"/>
      </c>
      <c r="N667" s="271"/>
      <c r="O667" s="493"/>
      <c r="P667" s="281"/>
      <c r="Q667" s="351">
        <f t="shared" si="213"/>
        <v>0</v>
      </c>
      <c r="R667" s="494">
        <f t="shared" si="214"/>
        <v>0</v>
      </c>
      <c r="S667" s="271"/>
      <c r="T667" s="352"/>
      <c r="U667" s="357"/>
      <c r="V667" s="357"/>
      <c r="W667" s="357"/>
      <c r="X667" s="357"/>
      <c r="Y667" s="357"/>
      <c r="Z667" s="495"/>
      <c r="AA667" s="349">
        <f t="shared" si="189"/>
        <v>0</v>
      </c>
    </row>
    <row r="668" spans="1:27" ht="18.75" thickBot="1">
      <c r="A668" s="289">
        <v>250</v>
      </c>
      <c r="B668" s="139"/>
      <c r="C668" s="140">
        <v>2991</v>
      </c>
      <c r="D668" s="363" t="s">
        <v>363</v>
      </c>
      <c r="E668" s="539">
        <f t="shared" si="211"/>
        <v>0</v>
      </c>
      <c r="F668" s="526"/>
      <c r="G668" s="272"/>
      <c r="H668" s="272"/>
      <c r="I668" s="526"/>
      <c r="J668" s="272"/>
      <c r="K668" s="272"/>
      <c r="L668" s="571">
        <f t="shared" si="212"/>
        <v>0</v>
      </c>
      <c r="M668" s="270">
        <f t="shared" si="188"/>
      </c>
      <c r="N668" s="271"/>
      <c r="O668" s="493"/>
      <c r="P668" s="281"/>
      <c r="Q668" s="351">
        <f t="shared" si="213"/>
        <v>0</v>
      </c>
      <c r="R668" s="494">
        <f t="shared" si="214"/>
        <v>0</v>
      </c>
      <c r="S668" s="271"/>
      <c r="T668" s="352"/>
      <c r="U668" s="357"/>
      <c r="V668" s="357"/>
      <c r="W668" s="357"/>
      <c r="X668" s="357"/>
      <c r="Y668" s="357"/>
      <c r="Z668" s="495"/>
      <c r="AA668" s="349">
        <f t="shared" si="189"/>
        <v>0</v>
      </c>
    </row>
    <row r="669" spans="1:27" ht="18.75" thickBot="1">
      <c r="A669" s="290">
        <v>255</v>
      </c>
      <c r="B669" s="139"/>
      <c r="C669" s="146">
        <v>2992</v>
      </c>
      <c r="D669" s="159" t="s">
        <v>364</v>
      </c>
      <c r="E669" s="539">
        <f t="shared" si="211"/>
        <v>0</v>
      </c>
      <c r="F669" s="526"/>
      <c r="G669" s="272"/>
      <c r="H669" s="272"/>
      <c r="I669" s="526"/>
      <c r="J669" s="272"/>
      <c r="K669" s="272"/>
      <c r="L669" s="571">
        <f t="shared" si="212"/>
        <v>0</v>
      </c>
      <c r="M669" s="270">
        <f t="shared" si="188"/>
      </c>
      <c r="N669" s="271"/>
      <c r="O669" s="493"/>
      <c r="P669" s="281"/>
      <c r="Q669" s="351">
        <f t="shared" si="213"/>
        <v>0</v>
      </c>
      <c r="R669" s="494">
        <f t="shared" si="214"/>
        <v>0</v>
      </c>
      <c r="S669" s="271"/>
      <c r="T669" s="352"/>
      <c r="U669" s="357"/>
      <c r="V669" s="357"/>
      <c r="W669" s="357"/>
      <c r="X669" s="357"/>
      <c r="Y669" s="357"/>
      <c r="Z669" s="495"/>
      <c r="AA669" s="349">
        <f t="shared" si="189"/>
        <v>0</v>
      </c>
    </row>
    <row r="670" spans="1:27" ht="18.75" thickBot="1">
      <c r="A670" s="290">
        <v>265</v>
      </c>
      <c r="B670" s="143">
        <v>3300</v>
      </c>
      <c r="C670" s="901" t="s">
        <v>365</v>
      </c>
      <c r="D670" s="901"/>
      <c r="E670" s="540">
        <f aca="true" t="shared" si="215" ref="E670:L670">SUM(E671:E676)</f>
        <v>0</v>
      </c>
      <c r="F670" s="353">
        <f t="shared" si="215"/>
        <v>0</v>
      </c>
      <c r="G670" s="279">
        <f t="shared" si="215"/>
        <v>0</v>
      </c>
      <c r="H670" s="279">
        <f>SUM(H671:H676)</f>
        <v>0</v>
      </c>
      <c r="I670" s="353">
        <f t="shared" si="215"/>
        <v>0</v>
      </c>
      <c r="J670" s="279">
        <f t="shared" si="215"/>
        <v>0</v>
      </c>
      <c r="K670" s="279">
        <f t="shared" si="215"/>
        <v>0</v>
      </c>
      <c r="L670" s="279">
        <f t="shared" si="215"/>
        <v>0</v>
      </c>
      <c r="M670" s="270">
        <f t="shared" si="188"/>
      </c>
      <c r="N670" s="271"/>
      <c r="O670" s="356"/>
      <c r="P670" s="367"/>
      <c r="Q670" s="367"/>
      <c r="R670" s="498"/>
      <c r="S670" s="271"/>
      <c r="T670" s="356"/>
      <c r="U670" s="367"/>
      <c r="V670" s="367"/>
      <c r="W670" s="367"/>
      <c r="X670" s="367"/>
      <c r="Y670" s="367"/>
      <c r="Z670" s="498"/>
      <c r="AA670" s="349">
        <f t="shared" si="189"/>
        <v>0</v>
      </c>
    </row>
    <row r="671" spans="1:27" ht="18.75" thickBot="1">
      <c r="A671" s="289">
        <v>270</v>
      </c>
      <c r="B671" s="147"/>
      <c r="C671" s="148">
        <v>3301</v>
      </c>
      <c r="D671" s="541" t="s">
        <v>366</v>
      </c>
      <c r="E671" s="539">
        <f aca="true" t="shared" si="216" ref="E671:E679">F671+G671+H671</f>
        <v>0</v>
      </c>
      <c r="F671" s="526"/>
      <c r="G671" s="272"/>
      <c r="H671" s="272"/>
      <c r="I671" s="526"/>
      <c r="J671" s="272"/>
      <c r="K671" s="272"/>
      <c r="L671" s="571">
        <f aca="true" t="shared" si="217" ref="L671:L679">I671+J671+K671</f>
        <v>0</v>
      </c>
      <c r="M671" s="270">
        <f t="shared" si="188"/>
      </c>
      <c r="N671" s="271"/>
      <c r="O671" s="352"/>
      <c r="P671" s="357"/>
      <c r="Q671" s="357"/>
      <c r="R671" s="495"/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18.75" thickBot="1">
      <c r="A672" s="289">
        <v>290</v>
      </c>
      <c r="B672" s="147"/>
      <c r="C672" s="177">
        <v>3302</v>
      </c>
      <c r="D672" s="542" t="s">
        <v>1276</v>
      </c>
      <c r="E672" s="539">
        <f t="shared" si="216"/>
        <v>0</v>
      </c>
      <c r="F672" s="526"/>
      <c r="G672" s="272"/>
      <c r="H672" s="272"/>
      <c r="I672" s="526"/>
      <c r="J672" s="272"/>
      <c r="K672" s="272"/>
      <c r="L672" s="571">
        <f t="shared" si="217"/>
        <v>0</v>
      </c>
      <c r="M672" s="270">
        <f t="shared" si="188"/>
      </c>
      <c r="N672" s="271"/>
      <c r="O672" s="352"/>
      <c r="P672" s="357"/>
      <c r="Q672" s="357"/>
      <c r="R672" s="495"/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358">
        <v>320</v>
      </c>
      <c r="B673" s="147"/>
      <c r="C673" s="177">
        <v>3303</v>
      </c>
      <c r="D673" s="542" t="s">
        <v>368</v>
      </c>
      <c r="E673" s="539">
        <f t="shared" si="216"/>
        <v>0</v>
      </c>
      <c r="F673" s="526"/>
      <c r="G673" s="272"/>
      <c r="H673" s="272"/>
      <c r="I673" s="526"/>
      <c r="J673" s="272"/>
      <c r="K673" s="272"/>
      <c r="L673" s="571">
        <f t="shared" si="217"/>
        <v>0</v>
      </c>
      <c r="M673" s="270">
        <f t="shared" si="188"/>
      </c>
      <c r="N673" s="271"/>
      <c r="O673" s="352"/>
      <c r="P673" s="357"/>
      <c r="Q673" s="357"/>
      <c r="R673" s="495"/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330</v>
      </c>
      <c r="B674" s="147"/>
      <c r="C674" s="175">
        <v>3304</v>
      </c>
      <c r="D674" s="543" t="s">
        <v>369</v>
      </c>
      <c r="E674" s="539">
        <f t="shared" si="216"/>
        <v>0</v>
      </c>
      <c r="F674" s="526"/>
      <c r="G674" s="272"/>
      <c r="H674" s="272"/>
      <c r="I674" s="526"/>
      <c r="J674" s="272"/>
      <c r="K674" s="272"/>
      <c r="L674" s="571">
        <f t="shared" si="217"/>
        <v>0</v>
      </c>
      <c r="M674" s="270">
        <f t="shared" si="188"/>
      </c>
      <c r="N674" s="271"/>
      <c r="O674" s="352"/>
      <c r="P674" s="357"/>
      <c r="Q674" s="357"/>
      <c r="R674" s="495"/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30.75" thickBot="1">
      <c r="A675" s="289">
        <v>350</v>
      </c>
      <c r="B675" s="147"/>
      <c r="C675" s="146">
        <v>3305</v>
      </c>
      <c r="D675" s="544" t="s">
        <v>370</v>
      </c>
      <c r="E675" s="539">
        <f t="shared" si="216"/>
        <v>0</v>
      </c>
      <c r="F675" s="526"/>
      <c r="G675" s="272"/>
      <c r="H675" s="272"/>
      <c r="I675" s="526"/>
      <c r="J675" s="272"/>
      <c r="K675" s="272"/>
      <c r="L675" s="571">
        <f t="shared" si="217"/>
        <v>0</v>
      </c>
      <c r="M675" s="270">
        <f t="shared" si="188"/>
      </c>
      <c r="N675" s="271"/>
      <c r="O675" s="352"/>
      <c r="P675" s="357"/>
      <c r="Q675" s="357"/>
      <c r="R675" s="495"/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355</v>
      </c>
      <c r="B676" s="147"/>
      <c r="C676" s="146">
        <v>3306</v>
      </c>
      <c r="D676" s="544" t="s">
        <v>371</v>
      </c>
      <c r="E676" s="539">
        <f t="shared" si="216"/>
        <v>0</v>
      </c>
      <c r="F676" s="526"/>
      <c r="G676" s="272"/>
      <c r="H676" s="272"/>
      <c r="I676" s="526"/>
      <c r="J676" s="272"/>
      <c r="K676" s="272"/>
      <c r="L676" s="571">
        <f t="shared" si="217"/>
        <v>0</v>
      </c>
      <c r="M676" s="270">
        <f t="shared" si="188"/>
      </c>
      <c r="N676" s="271"/>
      <c r="O676" s="352"/>
      <c r="P676" s="357"/>
      <c r="Q676" s="357"/>
      <c r="R676" s="495"/>
      <c r="S676" s="271"/>
      <c r="T676" s="352"/>
      <c r="U676" s="357"/>
      <c r="V676" s="357"/>
      <c r="W676" s="357"/>
      <c r="X676" s="357"/>
      <c r="Y676" s="357"/>
      <c r="Z676" s="495"/>
      <c r="AA676" s="349">
        <f t="shared" si="189"/>
        <v>0</v>
      </c>
    </row>
    <row r="677" spans="1:27" ht="18.75" thickBot="1">
      <c r="A677" s="290">
        <v>375</v>
      </c>
      <c r="B677" s="143">
        <v>3900</v>
      </c>
      <c r="C677" s="902" t="s">
        <v>372</v>
      </c>
      <c r="D677" s="907"/>
      <c r="E677" s="539">
        <f t="shared" si="216"/>
        <v>0</v>
      </c>
      <c r="F677" s="528"/>
      <c r="G677" s="285"/>
      <c r="H677" s="285"/>
      <c r="I677" s="528"/>
      <c r="J677" s="285"/>
      <c r="K677" s="285"/>
      <c r="L677" s="571">
        <f t="shared" si="217"/>
        <v>0</v>
      </c>
      <c r="M677" s="270">
        <f aca="true" t="shared" si="218" ref="M677:M723">(IF($E677&lt;&gt;0,$M$2,IF($L677&lt;&gt;0,$M$2,"")))</f>
      </c>
      <c r="N677" s="271"/>
      <c r="O677" s="500"/>
      <c r="P677" s="283"/>
      <c r="Q677" s="355">
        <f aca="true" t="shared" si="219" ref="Q677:Q720">L677</f>
        <v>0</v>
      </c>
      <c r="R677" s="494">
        <f>O677+P677-Q677</f>
        <v>0</v>
      </c>
      <c r="S677" s="271"/>
      <c r="T677" s="500"/>
      <c r="U677" s="283"/>
      <c r="V677" s="501">
        <f>+IF(+(O677+P677)&gt;=L677,+P677,+(+L677-O677))</f>
        <v>0</v>
      </c>
      <c r="W677" s="351">
        <f>T677+U677-V677</f>
        <v>0</v>
      </c>
      <c r="X677" s="283"/>
      <c r="Y677" s="283"/>
      <c r="Z677" s="282"/>
      <c r="AA677" s="349">
        <f aca="true" t="shared" si="220" ref="AA677:AA720">W677-X677-Y677-Z677</f>
        <v>0</v>
      </c>
    </row>
    <row r="678" spans="1:27" ht="18.75" thickBot="1">
      <c r="A678" s="290">
        <v>380</v>
      </c>
      <c r="B678" s="143">
        <v>4000</v>
      </c>
      <c r="C678" s="905" t="s">
        <v>373</v>
      </c>
      <c r="D678" s="905"/>
      <c r="E678" s="539">
        <f t="shared" si="216"/>
        <v>0</v>
      </c>
      <c r="F678" s="528"/>
      <c r="G678" s="285"/>
      <c r="H678" s="285"/>
      <c r="I678" s="528"/>
      <c r="J678" s="285"/>
      <c r="K678" s="285"/>
      <c r="L678" s="571">
        <f t="shared" si="217"/>
        <v>0</v>
      </c>
      <c r="M678" s="270">
        <f t="shared" si="218"/>
      </c>
      <c r="N678" s="271"/>
      <c r="O678" s="500"/>
      <c r="P678" s="283"/>
      <c r="Q678" s="355">
        <f t="shared" si="219"/>
        <v>0</v>
      </c>
      <c r="R678" s="494">
        <f>O678+P678-Q678</f>
        <v>0</v>
      </c>
      <c r="S678" s="271"/>
      <c r="T678" s="356"/>
      <c r="U678" s="367"/>
      <c r="V678" s="367"/>
      <c r="W678" s="357"/>
      <c r="X678" s="367"/>
      <c r="Y678" s="367"/>
      <c r="Z678" s="495"/>
      <c r="AA678" s="349">
        <f t="shared" si="220"/>
        <v>0</v>
      </c>
    </row>
    <row r="679" spans="1:27" ht="18.75" thickBot="1">
      <c r="A679" s="290">
        <v>385</v>
      </c>
      <c r="B679" s="143">
        <v>4100</v>
      </c>
      <c r="C679" s="905" t="s">
        <v>374</v>
      </c>
      <c r="D679" s="905"/>
      <c r="E679" s="539">
        <f t="shared" si="216"/>
        <v>0</v>
      </c>
      <c r="F679" s="528"/>
      <c r="G679" s="285"/>
      <c r="H679" s="285"/>
      <c r="I679" s="528"/>
      <c r="J679" s="285"/>
      <c r="K679" s="285"/>
      <c r="L679" s="571">
        <f t="shared" si="217"/>
        <v>0</v>
      </c>
      <c r="M679" s="270">
        <f t="shared" si="218"/>
      </c>
      <c r="N679" s="271"/>
      <c r="O679" s="356"/>
      <c r="P679" s="367"/>
      <c r="Q679" s="367"/>
      <c r="R679" s="498"/>
      <c r="S679" s="271"/>
      <c r="T679" s="356"/>
      <c r="U679" s="367"/>
      <c r="V679" s="367"/>
      <c r="W679" s="367"/>
      <c r="X679" s="367"/>
      <c r="Y679" s="367"/>
      <c r="Z679" s="498"/>
      <c r="AA679" s="349">
        <f t="shared" si="220"/>
        <v>0</v>
      </c>
    </row>
    <row r="680" spans="1:27" ht="18.75" thickBot="1">
      <c r="A680" s="290">
        <v>390</v>
      </c>
      <c r="B680" s="143">
        <v>4200</v>
      </c>
      <c r="C680" s="901" t="s">
        <v>375</v>
      </c>
      <c r="D680" s="933"/>
      <c r="E680" s="540">
        <f aca="true" t="shared" si="221" ref="E680:L680">SUM(E681:E686)</f>
        <v>0</v>
      </c>
      <c r="F680" s="353">
        <f t="shared" si="221"/>
        <v>0</v>
      </c>
      <c r="G680" s="279">
        <f t="shared" si="221"/>
        <v>0</v>
      </c>
      <c r="H680" s="279">
        <f>SUM(H681:H686)</f>
        <v>0</v>
      </c>
      <c r="I680" s="353">
        <f t="shared" si="221"/>
        <v>0</v>
      </c>
      <c r="J680" s="279">
        <f t="shared" si="221"/>
        <v>0</v>
      </c>
      <c r="K680" s="279">
        <f t="shared" si="221"/>
        <v>0</v>
      </c>
      <c r="L680" s="279">
        <f t="shared" si="221"/>
        <v>0</v>
      </c>
      <c r="M680" s="270">
        <f t="shared" si="218"/>
      </c>
      <c r="N680" s="271"/>
      <c r="O680" s="354">
        <f>SUM(O681:O686)</f>
        <v>0</v>
      </c>
      <c r="P680" s="355">
        <f>SUM(P681:P686)</f>
        <v>0</v>
      </c>
      <c r="Q680" s="496">
        <f>SUM(Q681:Q686)</f>
        <v>0</v>
      </c>
      <c r="R680" s="497">
        <f>SUM(R681:R686)</f>
        <v>0</v>
      </c>
      <c r="S680" s="271"/>
      <c r="T680" s="354">
        <f aca="true" t="shared" si="222" ref="T680:Z680">SUM(T681:T686)</f>
        <v>0</v>
      </c>
      <c r="U680" s="355">
        <f t="shared" si="222"/>
        <v>0</v>
      </c>
      <c r="V680" s="355">
        <f t="shared" si="222"/>
        <v>0</v>
      </c>
      <c r="W680" s="355">
        <f t="shared" si="222"/>
        <v>0</v>
      </c>
      <c r="X680" s="355">
        <f t="shared" si="222"/>
        <v>0</v>
      </c>
      <c r="Y680" s="355">
        <f t="shared" si="222"/>
        <v>0</v>
      </c>
      <c r="Z680" s="497">
        <f t="shared" si="222"/>
        <v>0</v>
      </c>
      <c r="AA680" s="349">
        <f t="shared" si="220"/>
        <v>0</v>
      </c>
    </row>
    <row r="681" spans="1:27" ht="18.75" thickBot="1">
      <c r="A681" s="290">
        <v>395</v>
      </c>
      <c r="B681" s="182"/>
      <c r="C681" s="148">
        <v>4201</v>
      </c>
      <c r="D681" s="141" t="s">
        <v>376</v>
      </c>
      <c r="E681" s="539">
        <f aca="true" t="shared" si="223" ref="E681:E686">F681+G681+H681</f>
        <v>0</v>
      </c>
      <c r="F681" s="526"/>
      <c r="G681" s="272"/>
      <c r="H681" s="272"/>
      <c r="I681" s="526"/>
      <c r="J681" s="272"/>
      <c r="K681" s="272"/>
      <c r="L681" s="571">
        <f aca="true" t="shared" si="224" ref="L681:L686">I681+J681+K681</f>
        <v>0</v>
      </c>
      <c r="M681" s="270">
        <f t="shared" si="218"/>
      </c>
      <c r="N681" s="271"/>
      <c r="O681" s="493"/>
      <c r="P681" s="281"/>
      <c r="Q681" s="351">
        <f t="shared" si="219"/>
        <v>0</v>
      </c>
      <c r="R681" s="494">
        <f aca="true" t="shared" si="225" ref="R681:R686">O681+P681-Q681</f>
        <v>0</v>
      </c>
      <c r="S681" s="271"/>
      <c r="T681" s="493"/>
      <c r="U681" s="281"/>
      <c r="V681" s="501">
        <f aca="true" t="shared" si="226" ref="V681:V686">+IF(+(O681+P681)&gt;=L681,+P681,+(+L681-O681))</f>
        <v>0</v>
      </c>
      <c r="W681" s="351">
        <f aca="true" t="shared" si="227" ref="W681:W686">T681+U681-V681</f>
        <v>0</v>
      </c>
      <c r="X681" s="281"/>
      <c r="Y681" s="281"/>
      <c r="Z681" s="282"/>
      <c r="AA681" s="349">
        <f t="shared" si="220"/>
        <v>0</v>
      </c>
    </row>
    <row r="682" spans="1:27" ht="18.75" thickBot="1">
      <c r="A682" s="284">
        <v>397</v>
      </c>
      <c r="B682" s="182"/>
      <c r="C682" s="140">
        <v>4202</v>
      </c>
      <c r="D682" s="142" t="s">
        <v>377</v>
      </c>
      <c r="E682" s="539">
        <f t="shared" si="223"/>
        <v>0</v>
      </c>
      <c r="F682" s="526"/>
      <c r="G682" s="272"/>
      <c r="H682" s="272"/>
      <c r="I682" s="526"/>
      <c r="J682" s="272"/>
      <c r="K682" s="272"/>
      <c r="L682" s="571">
        <f t="shared" si="224"/>
        <v>0</v>
      </c>
      <c r="M682" s="270">
        <f t="shared" si="218"/>
      </c>
      <c r="N682" s="271"/>
      <c r="O682" s="493"/>
      <c r="P682" s="281"/>
      <c r="Q682" s="351">
        <f t="shared" si="219"/>
        <v>0</v>
      </c>
      <c r="R682" s="494">
        <f t="shared" si="225"/>
        <v>0</v>
      </c>
      <c r="S682" s="271"/>
      <c r="T682" s="493"/>
      <c r="U682" s="281"/>
      <c r="V682" s="501">
        <f t="shared" si="226"/>
        <v>0</v>
      </c>
      <c r="W682" s="351">
        <f t="shared" si="227"/>
        <v>0</v>
      </c>
      <c r="X682" s="281"/>
      <c r="Y682" s="281"/>
      <c r="Z682" s="282"/>
      <c r="AA682" s="349">
        <f t="shared" si="220"/>
        <v>0</v>
      </c>
    </row>
    <row r="683" spans="1:27" ht="18.75" thickBot="1">
      <c r="A683" s="273">
        <v>398</v>
      </c>
      <c r="B683" s="182"/>
      <c r="C683" s="140">
        <v>4214</v>
      </c>
      <c r="D683" s="142" t="s">
        <v>378</v>
      </c>
      <c r="E683" s="539">
        <f t="shared" si="223"/>
        <v>0</v>
      </c>
      <c r="F683" s="526"/>
      <c r="G683" s="272"/>
      <c r="H683" s="272"/>
      <c r="I683" s="526"/>
      <c r="J683" s="272"/>
      <c r="K683" s="272"/>
      <c r="L683" s="571">
        <f t="shared" si="224"/>
        <v>0</v>
      </c>
      <c r="M683" s="270">
        <f t="shared" si="218"/>
      </c>
      <c r="N683" s="271"/>
      <c r="O683" s="493"/>
      <c r="P683" s="281"/>
      <c r="Q683" s="351">
        <f t="shared" si="219"/>
        <v>0</v>
      </c>
      <c r="R683" s="494">
        <f t="shared" si="225"/>
        <v>0</v>
      </c>
      <c r="S683" s="271"/>
      <c r="T683" s="493"/>
      <c r="U683" s="281"/>
      <c r="V683" s="501">
        <f t="shared" si="226"/>
        <v>0</v>
      </c>
      <c r="W683" s="351">
        <f t="shared" si="227"/>
        <v>0</v>
      </c>
      <c r="X683" s="281"/>
      <c r="Y683" s="281"/>
      <c r="Z683" s="282"/>
      <c r="AA683" s="349">
        <f t="shared" si="220"/>
        <v>0</v>
      </c>
    </row>
    <row r="684" spans="1:27" ht="18.75" thickBot="1">
      <c r="A684" s="273">
        <v>399</v>
      </c>
      <c r="B684" s="182"/>
      <c r="C684" s="140">
        <v>4217</v>
      </c>
      <c r="D684" s="142" t="s">
        <v>379</v>
      </c>
      <c r="E684" s="539">
        <f t="shared" si="223"/>
        <v>0</v>
      </c>
      <c r="F684" s="526"/>
      <c r="G684" s="272"/>
      <c r="H684" s="272"/>
      <c r="I684" s="526"/>
      <c r="J684" s="272"/>
      <c r="K684" s="272"/>
      <c r="L684" s="571">
        <f t="shared" si="224"/>
        <v>0</v>
      </c>
      <c r="M684" s="270">
        <f t="shared" si="218"/>
      </c>
      <c r="N684" s="271"/>
      <c r="O684" s="493"/>
      <c r="P684" s="281"/>
      <c r="Q684" s="351">
        <f t="shared" si="219"/>
        <v>0</v>
      </c>
      <c r="R684" s="494">
        <f t="shared" si="225"/>
        <v>0</v>
      </c>
      <c r="S684" s="271"/>
      <c r="T684" s="493"/>
      <c r="U684" s="281"/>
      <c r="V684" s="501">
        <f t="shared" si="226"/>
        <v>0</v>
      </c>
      <c r="W684" s="351">
        <f t="shared" si="227"/>
        <v>0</v>
      </c>
      <c r="X684" s="281"/>
      <c r="Y684" s="281"/>
      <c r="Z684" s="282"/>
      <c r="AA684" s="349">
        <f t="shared" si="220"/>
        <v>0</v>
      </c>
    </row>
    <row r="685" spans="1:27" ht="32.25" thickBot="1">
      <c r="A685" s="273">
        <v>400</v>
      </c>
      <c r="B685" s="182"/>
      <c r="C685" s="140">
        <v>4218</v>
      </c>
      <c r="D685" s="149" t="s">
        <v>380</v>
      </c>
      <c r="E685" s="539">
        <f t="shared" si="223"/>
        <v>0</v>
      </c>
      <c r="F685" s="526"/>
      <c r="G685" s="272"/>
      <c r="H685" s="272"/>
      <c r="I685" s="526"/>
      <c r="J685" s="272"/>
      <c r="K685" s="272"/>
      <c r="L685" s="571">
        <f t="shared" si="224"/>
        <v>0</v>
      </c>
      <c r="M685" s="270">
        <f t="shared" si="218"/>
      </c>
      <c r="N685" s="271"/>
      <c r="O685" s="493"/>
      <c r="P685" s="281"/>
      <c r="Q685" s="351">
        <f t="shared" si="219"/>
        <v>0</v>
      </c>
      <c r="R685" s="494">
        <f t="shared" si="225"/>
        <v>0</v>
      </c>
      <c r="S685" s="271"/>
      <c r="T685" s="493"/>
      <c r="U685" s="281"/>
      <c r="V685" s="501">
        <f t="shared" si="226"/>
        <v>0</v>
      </c>
      <c r="W685" s="351">
        <f t="shared" si="227"/>
        <v>0</v>
      </c>
      <c r="X685" s="281"/>
      <c r="Y685" s="281"/>
      <c r="Z685" s="282"/>
      <c r="AA685" s="349">
        <f t="shared" si="220"/>
        <v>0</v>
      </c>
    </row>
    <row r="686" spans="1:27" ht="18.75" thickBot="1">
      <c r="A686" s="273">
        <v>401</v>
      </c>
      <c r="B686" s="182"/>
      <c r="C686" s="140">
        <v>4219</v>
      </c>
      <c r="D686" s="162" t="s">
        <v>381</v>
      </c>
      <c r="E686" s="539">
        <f t="shared" si="223"/>
        <v>0</v>
      </c>
      <c r="F686" s="526"/>
      <c r="G686" s="272"/>
      <c r="H686" s="272"/>
      <c r="I686" s="526"/>
      <c r="J686" s="272"/>
      <c r="K686" s="272"/>
      <c r="L686" s="571">
        <f t="shared" si="224"/>
        <v>0</v>
      </c>
      <c r="M686" s="270">
        <f t="shared" si="218"/>
      </c>
      <c r="N686" s="271"/>
      <c r="O686" s="493"/>
      <c r="P686" s="281"/>
      <c r="Q686" s="351">
        <f t="shared" si="219"/>
        <v>0</v>
      </c>
      <c r="R686" s="494">
        <f t="shared" si="225"/>
        <v>0</v>
      </c>
      <c r="S686" s="271"/>
      <c r="T686" s="493"/>
      <c r="U686" s="281"/>
      <c r="V686" s="501">
        <f t="shared" si="226"/>
        <v>0</v>
      </c>
      <c r="W686" s="351">
        <f t="shared" si="227"/>
        <v>0</v>
      </c>
      <c r="X686" s="281"/>
      <c r="Y686" s="281"/>
      <c r="Z686" s="282"/>
      <c r="AA686" s="349">
        <f t="shared" si="220"/>
        <v>0</v>
      </c>
    </row>
    <row r="687" spans="1:27" ht="18.75" thickBot="1">
      <c r="A687" s="273">
        <v>402</v>
      </c>
      <c r="B687" s="143">
        <v>4300</v>
      </c>
      <c r="C687" s="861" t="s">
        <v>382</v>
      </c>
      <c r="D687" s="861"/>
      <c r="E687" s="540">
        <f aca="true" t="shared" si="228" ref="E687:L687">SUM(E688:E690)</f>
        <v>0</v>
      </c>
      <c r="F687" s="353">
        <f t="shared" si="228"/>
        <v>0</v>
      </c>
      <c r="G687" s="279">
        <f t="shared" si="228"/>
        <v>0</v>
      </c>
      <c r="H687" s="279">
        <f>SUM(H688:H690)</f>
        <v>0</v>
      </c>
      <c r="I687" s="353">
        <f t="shared" si="228"/>
        <v>0</v>
      </c>
      <c r="J687" s="279">
        <f t="shared" si="228"/>
        <v>0</v>
      </c>
      <c r="K687" s="279">
        <f t="shared" si="228"/>
        <v>0</v>
      </c>
      <c r="L687" s="279">
        <f t="shared" si="228"/>
        <v>0</v>
      </c>
      <c r="M687" s="270">
        <f t="shared" si="218"/>
      </c>
      <c r="N687" s="271"/>
      <c r="O687" s="354">
        <f>SUM(O688:O690)</f>
        <v>0</v>
      </c>
      <c r="P687" s="355">
        <f>SUM(P688:P690)</f>
        <v>0</v>
      </c>
      <c r="Q687" s="496">
        <f>SUM(Q688:Q690)</f>
        <v>0</v>
      </c>
      <c r="R687" s="497">
        <f>SUM(R688:R690)</f>
        <v>0</v>
      </c>
      <c r="S687" s="271"/>
      <c r="T687" s="354">
        <f aca="true" t="shared" si="229" ref="T687:Z687">SUM(T688:T690)</f>
        <v>0</v>
      </c>
      <c r="U687" s="355">
        <f t="shared" si="229"/>
        <v>0</v>
      </c>
      <c r="V687" s="355">
        <f t="shared" si="229"/>
        <v>0</v>
      </c>
      <c r="W687" s="355">
        <f t="shared" si="229"/>
        <v>0</v>
      </c>
      <c r="X687" s="355">
        <f t="shared" si="229"/>
        <v>0</v>
      </c>
      <c r="Y687" s="355">
        <f t="shared" si="229"/>
        <v>0</v>
      </c>
      <c r="Z687" s="497">
        <f t="shared" si="229"/>
        <v>0</v>
      </c>
      <c r="AA687" s="349">
        <f t="shared" si="220"/>
        <v>0</v>
      </c>
    </row>
    <row r="688" spans="1:27" ht="18.75" thickBot="1">
      <c r="A688" s="368">
        <v>404</v>
      </c>
      <c r="B688" s="182"/>
      <c r="C688" s="148">
        <v>4301</v>
      </c>
      <c r="D688" s="172" t="s">
        <v>383</v>
      </c>
      <c r="E688" s="539">
        <f aca="true" t="shared" si="230" ref="E688:E693">F688+G688+H688</f>
        <v>0</v>
      </c>
      <c r="F688" s="526"/>
      <c r="G688" s="272"/>
      <c r="H688" s="272"/>
      <c r="I688" s="526"/>
      <c r="J688" s="272"/>
      <c r="K688" s="272"/>
      <c r="L688" s="571">
        <f aca="true" t="shared" si="231" ref="L688:L693">I688+J688+K688</f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aca="true" t="shared" si="232" ref="R688:R693">O688+P688-Q688</f>
        <v>0</v>
      </c>
      <c r="S688" s="271"/>
      <c r="T688" s="493"/>
      <c r="U688" s="281"/>
      <c r="V688" s="501">
        <f aca="true" t="shared" si="233" ref="V688:V693">+IF(+(O688+P688)&gt;=L688,+P688,+(+L688-O688))</f>
        <v>0</v>
      </c>
      <c r="W688" s="351">
        <f aca="true" t="shared" si="234" ref="W688:W693">T688+U688-V688</f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368">
        <v>404</v>
      </c>
      <c r="B689" s="182"/>
      <c r="C689" s="140">
        <v>4302</v>
      </c>
      <c r="D689" s="142" t="s">
        <v>1277</v>
      </c>
      <c r="E689" s="539">
        <f t="shared" si="230"/>
        <v>0</v>
      </c>
      <c r="F689" s="526"/>
      <c r="G689" s="272"/>
      <c r="H689" s="272"/>
      <c r="I689" s="526"/>
      <c r="J689" s="272"/>
      <c r="K689" s="272"/>
      <c r="L689" s="571">
        <f t="shared" si="231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32"/>
        <v>0</v>
      </c>
      <c r="S689" s="271"/>
      <c r="T689" s="493"/>
      <c r="U689" s="281"/>
      <c r="V689" s="501">
        <f t="shared" si="233"/>
        <v>0</v>
      </c>
      <c r="W689" s="351">
        <f t="shared" si="234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89">
        <v>440</v>
      </c>
      <c r="B690" s="182"/>
      <c r="C690" s="146">
        <v>4309</v>
      </c>
      <c r="D690" s="152" t="s">
        <v>385</v>
      </c>
      <c r="E690" s="539">
        <f t="shared" si="230"/>
        <v>0</v>
      </c>
      <c r="F690" s="526"/>
      <c r="G690" s="272"/>
      <c r="H690" s="272"/>
      <c r="I690" s="526"/>
      <c r="J690" s="272"/>
      <c r="K690" s="272"/>
      <c r="L690" s="571">
        <f t="shared" si="231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32"/>
        <v>0</v>
      </c>
      <c r="S690" s="271"/>
      <c r="T690" s="493"/>
      <c r="U690" s="281"/>
      <c r="V690" s="501">
        <f t="shared" si="233"/>
        <v>0</v>
      </c>
      <c r="W690" s="351">
        <f t="shared" si="234"/>
        <v>0</v>
      </c>
      <c r="X690" s="281"/>
      <c r="Y690" s="281"/>
      <c r="Z690" s="282"/>
      <c r="AA690" s="349">
        <f t="shared" si="220"/>
        <v>0</v>
      </c>
    </row>
    <row r="691" spans="1:27" ht="18.75" thickBot="1">
      <c r="A691" s="289">
        <v>450</v>
      </c>
      <c r="B691" s="143">
        <v>4400</v>
      </c>
      <c r="C691" s="902" t="s">
        <v>386</v>
      </c>
      <c r="D691" s="902"/>
      <c r="E691" s="539">
        <f t="shared" si="230"/>
        <v>0</v>
      </c>
      <c r="F691" s="528"/>
      <c r="G691" s="285"/>
      <c r="H691" s="285"/>
      <c r="I691" s="528"/>
      <c r="J691" s="285"/>
      <c r="K691" s="285"/>
      <c r="L691" s="571">
        <f t="shared" si="231"/>
        <v>0</v>
      </c>
      <c r="M691" s="270">
        <f t="shared" si="218"/>
      </c>
      <c r="N691" s="271"/>
      <c r="O691" s="500"/>
      <c r="P691" s="283"/>
      <c r="Q691" s="355">
        <f t="shared" si="219"/>
        <v>0</v>
      </c>
      <c r="R691" s="494">
        <f t="shared" si="232"/>
        <v>0</v>
      </c>
      <c r="S691" s="271"/>
      <c r="T691" s="500"/>
      <c r="U691" s="283"/>
      <c r="V691" s="501">
        <f t="shared" si="233"/>
        <v>0</v>
      </c>
      <c r="W691" s="351">
        <f t="shared" si="234"/>
        <v>0</v>
      </c>
      <c r="X691" s="283"/>
      <c r="Y691" s="283"/>
      <c r="Z691" s="282"/>
      <c r="AA691" s="349">
        <f t="shared" si="220"/>
        <v>0</v>
      </c>
    </row>
    <row r="692" spans="1:27" ht="18.75" thickBot="1">
      <c r="A692" s="289">
        <v>495</v>
      </c>
      <c r="B692" s="143">
        <v>4500</v>
      </c>
      <c r="C692" s="905" t="s">
        <v>1244</v>
      </c>
      <c r="D692" s="905"/>
      <c r="E692" s="539">
        <f t="shared" si="230"/>
        <v>0</v>
      </c>
      <c r="F692" s="528"/>
      <c r="G692" s="285"/>
      <c r="H692" s="285"/>
      <c r="I692" s="528"/>
      <c r="J692" s="285"/>
      <c r="K692" s="285"/>
      <c r="L692" s="571">
        <f t="shared" si="231"/>
        <v>0</v>
      </c>
      <c r="M692" s="270">
        <f t="shared" si="218"/>
      </c>
      <c r="N692" s="271"/>
      <c r="O692" s="500"/>
      <c r="P692" s="283"/>
      <c r="Q692" s="355">
        <f t="shared" si="219"/>
        <v>0</v>
      </c>
      <c r="R692" s="494">
        <f t="shared" si="232"/>
        <v>0</v>
      </c>
      <c r="S692" s="271"/>
      <c r="T692" s="500"/>
      <c r="U692" s="283"/>
      <c r="V692" s="501">
        <f t="shared" si="233"/>
        <v>0</v>
      </c>
      <c r="W692" s="351">
        <f t="shared" si="234"/>
        <v>0</v>
      </c>
      <c r="X692" s="283"/>
      <c r="Y692" s="283"/>
      <c r="Z692" s="282"/>
      <c r="AA692" s="349">
        <f t="shared" si="220"/>
        <v>0</v>
      </c>
    </row>
    <row r="693" spans="1:27" ht="18.75" thickBot="1">
      <c r="A693" s="290">
        <v>500</v>
      </c>
      <c r="B693" s="143">
        <v>4600</v>
      </c>
      <c r="C693" s="903" t="s">
        <v>387</v>
      </c>
      <c r="D693" s="904"/>
      <c r="E693" s="539">
        <f t="shared" si="230"/>
        <v>0</v>
      </c>
      <c r="F693" s="528"/>
      <c r="G693" s="285"/>
      <c r="H693" s="285"/>
      <c r="I693" s="528"/>
      <c r="J693" s="285"/>
      <c r="K693" s="285"/>
      <c r="L693" s="571">
        <f t="shared" si="231"/>
        <v>0</v>
      </c>
      <c r="M693" s="270">
        <f t="shared" si="218"/>
      </c>
      <c r="N693" s="271"/>
      <c r="O693" s="500"/>
      <c r="P693" s="283"/>
      <c r="Q693" s="355">
        <f t="shared" si="219"/>
        <v>0</v>
      </c>
      <c r="R693" s="494">
        <f t="shared" si="232"/>
        <v>0</v>
      </c>
      <c r="S693" s="271"/>
      <c r="T693" s="500"/>
      <c r="U693" s="283"/>
      <c r="V693" s="501">
        <f t="shared" si="233"/>
        <v>0</v>
      </c>
      <c r="W693" s="351">
        <f t="shared" si="234"/>
        <v>0</v>
      </c>
      <c r="X693" s="283"/>
      <c r="Y693" s="283"/>
      <c r="Z693" s="282"/>
      <c r="AA693" s="349">
        <f t="shared" si="220"/>
        <v>0</v>
      </c>
    </row>
    <row r="694" spans="1:27" ht="18.75" thickBot="1">
      <c r="A694" s="290">
        <v>505</v>
      </c>
      <c r="B694" s="143">
        <v>4900</v>
      </c>
      <c r="C694" s="901" t="s">
        <v>420</v>
      </c>
      <c r="D694" s="901"/>
      <c r="E694" s="540">
        <f aca="true" t="shared" si="235" ref="E694:L694">+E695+E696</f>
        <v>0</v>
      </c>
      <c r="F694" s="353">
        <f t="shared" si="235"/>
        <v>0</v>
      </c>
      <c r="G694" s="279">
        <f t="shared" si="235"/>
        <v>0</v>
      </c>
      <c r="H694" s="279">
        <f>+H695+H696</f>
        <v>0</v>
      </c>
      <c r="I694" s="353">
        <f t="shared" si="235"/>
        <v>0</v>
      </c>
      <c r="J694" s="279">
        <f t="shared" si="235"/>
        <v>0</v>
      </c>
      <c r="K694" s="279">
        <f t="shared" si="235"/>
        <v>0</v>
      </c>
      <c r="L694" s="279">
        <f t="shared" si="235"/>
        <v>0</v>
      </c>
      <c r="M694" s="270">
        <f t="shared" si="218"/>
      </c>
      <c r="N694" s="271"/>
      <c r="O694" s="356"/>
      <c r="P694" s="367"/>
      <c r="Q694" s="367"/>
      <c r="R694" s="498"/>
      <c r="S694" s="271"/>
      <c r="T694" s="356"/>
      <c r="U694" s="367"/>
      <c r="V694" s="367"/>
      <c r="W694" s="367"/>
      <c r="X694" s="367"/>
      <c r="Y694" s="367"/>
      <c r="Z694" s="498"/>
      <c r="AA694" s="349">
        <f t="shared" si="220"/>
        <v>0</v>
      </c>
    </row>
    <row r="695" spans="1:27" ht="18.75" thickBot="1">
      <c r="A695" s="290">
        <v>510</v>
      </c>
      <c r="B695" s="182"/>
      <c r="C695" s="148">
        <v>4901</v>
      </c>
      <c r="D695" s="183" t="s">
        <v>421</v>
      </c>
      <c r="E695" s="539">
        <f>F695+G695+H695</f>
        <v>0</v>
      </c>
      <c r="F695" s="526"/>
      <c r="G695" s="272"/>
      <c r="H695" s="272"/>
      <c r="I695" s="526"/>
      <c r="J695" s="272"/>
      <c r="K695" s="272"/>
      <c r="L695" s="571">
        <f>I695+J695+K695</f>
        <v>0</v>
      </c>
      <c r="M695" s="270">
        <f t="shared" si="218"/>
      </c>
      <c r="N695" s="271"/>
      <c r="O695" s="352"/>
      <c r="P695" s="357"/>
      <c r="Q695" s="357"/>
      <c r="R695" s="495"/>
      <c r="S695" s="271"/>
      <c r="T695" s="352"/>
      <c r="U695" s="357"/>
      <c r="V695" s="357"/>
      <c r="W695" s="357"/>
      <c r="X695" s="357"/>
      <c r="Y695" s="357"/>
      <c r="Z695" s="495"/>
      <c r="AA695" s="349">
        <f t="shared" si="220"/>
        <v>0</v>
      </c>
    </row>
    <row r="696" spans="1:27" ht="18.75" thickBot="1">
      <c r="A696" s="290">
        <v>515</v>
      </c>
      <c r="B696" s="182"/>
      <c r="C696" s="146">
        <v>4902</v>
      </c>
      <c r="D696" s="152" t="s">
        <v>422</v>
      </c>
      <c r="E696" s="539">
        <f>F696+G696+H696</f>
        <v>0</v>
      </c>
      <c r="F696" s="526"/>
      <c r="G696" s="272"/>
      <c r="H696" s="272"/>
      <c r="I696" s="526"/>
      <c r="J696" s="272"/>
      <c r="K696" s="272"/>
      <c r="L696" s="571">
        <f>I696+J696+K696</f>
        <v>0</v>
      </c>
      <c r="M696" s="270">
        <f t="shared" si="218"/>
      </c>
      <c r="N696" s="271"/>
      <c r="O696" s="352"/>
      <c r="P696" s="357"/>
      <c r="Q696" s="357"/>
      <c r="R696" s="495"/>
      <c r="S696" s="271"/>
      <c r="T696" s="352"/>
      <c r="U696" s="357"/>
      <c r="V696" s="357"/>
      <c r="W696" s="357"/>
      <c r="X696" s="357"/>
      <c r="Y696" s="357"/>
      <c r="Z696" s="495"/>
      <c r="AA696" s="349">
        <f t="shared" si="220"/>
        <v>0</v>
      </c>
    </row>
    <row r="697" spans="1:27" ht="18.75" thickBot="1">
      <c r="A697" s="290">
        <v>520</v>
      </c>
      <c r="B697" s="184">
        <v>5100</v>
      </c>
      <c r="C697" s="900" t="s">
        <v>388</v>
      </c>
      <c r="D697" s="900"/>
      <c r="E697" s="539">
        <f>F697+G697+H697</f>
        <v>0</v>
      </c>
      <c r="F697" s="564"/>
      <c r="G697" s="502"/>
      <c r="H697" s="502"/>
      <c r="I697" s="564"/>
      <c r="J697" s="502"/>
      <c r="K697" s="502"/>
      <c r="L697" s="571">
        <f>I697+J697+K697</f>
        <v>0</v>
      </c>
      <c r="M697" s="270">
        <f t="shared" si="218"/>
      </c>
      <c r="N697" s="271"/>
      <c r="O697" s="503"/>
      <c r="P697" s="504"/>
      <c r="Q697" s="370">
        <f t="shared" si="219"/>
        <v>0</v>
      </c>
      <c r="R697" s="494">
        <f>O697+P697-Q697</f>
        <v>0</v>
      </c>
      <c r="S697" s="271"/>
      <c r="T697" s="503"/>
      <c r="U697" s="504"/>
      <c r="V697" s="501">
        <f>+IF(+(O697+P697)&gt;=L697,+P697,+(+L697-O697))</f>
        <v>0</v>
      </c>
      <c r="W697" s="351">
        <f>T697+U697-V697</f>
        <v>0</v>
      </c>
      <c r="X697" s="504"/>
      <c r="Y697" s="504"/>
      <c r="Z697" s="282"/>
      <c r="AA697" s="349">
        <f t="shared" si="220"/>
        <v>0</v>
      </c>
    </row>
    <row r="698" spans="1:27" ht="18.75" thickBot="1">
      <c r="A698" s="290">
        <v>525</v>
      </c>
      <c r="B698" s="184">
        <v>5200</v>
      </c>
      <c r="C698" s="898" t="s">
        <v>389</v>
      </c>
      <c r="D698" s="898"/>
      <c r="E698" s="845">
        <f aca="true" t="shared" si="236" ref="E698:L698">SUM(E699:E705)</f>
        <v>0</v>
      </c>
      <c r="F698" s="565">
        <f t="shared" si="236"/>
        <v>0</v>
      </c>
      <c r="G698" s="505">
        <f t="shared" si="236"/>
        <v>0</v>
      </c>
      <c r="H698" s="505">
        <f>SUM(H699:H705)</f>
        <v>0</v>
      </c>
      <c r="I698" s="565">
        <f t="shared" si="236"/>
        <v>0</v>
      </c>
      <c r="J698" s="505">
        <f t="shared" si="236"/>
        <v>0</v>
      </c>
      <c r="K698" s="505">
        <f t="shared" si="236"/>
        <v>0</v>
      </c>
      <c r="L698" s="505">
        <f t="shared" si="236"/>
        <v>0</v>
      </c>
      <c r="M698" s="270">
        <f t="shared" si="218"/>
      </c>
      <c r="N698" s="271"/>
      <c r="O698" s="369">
        <f>SUM(O699:O705)</f>
        <v>0</v>
      </c>
      <c r="P698" s="370">
        <f>SUM(P699:P705)</f>
        <v>0</v>
      </c>
      <c r="Q698" s="506">
        <f>SUM(Q699:Q705)</f>
        <v>0</v>
      </c>
      <c r="R698" s="507">
        <f>SUM(R699:R705)</f>
        <v>0</v>
      </c>
      <c r="S698" s="271"/>
      <c r="T698" s="369">
        <f aca="true" t="shared" si="237" ref="T698:Z698">SUM(T699:T705)</f>
        <v>0</v>
      </c>
      <c r="U698" s="370">
        <f t="shared" si="237"/>
        <v>0</v>
      </c>
      <c r="V698" s="370">
        <f t="shared" si="237"/>
        <v>0</v>
      </c>
      <c r="W698" s="370">
        <f t="shared" si="237"/>
        <v>0</v>
      </c>
      <c r="X698" s="370">
        <f t="shared" si="237"/>
        <v>0</v>
      </c>
      <c r="Y698" s="370">
        <f t="shared" si="237"/>
        <v>0</v>
      </c>
      <c r="Z698" s="507">
        <f t="shared" si="237"/>
        <v>0</v>
      </c>
      <c r="AA698" s="349">
        <f t="shared" si="220"/>
        <v>0</v>
      </c>
    </row>
    <row r="699" spans="1:27" ht="18.75" thickBot="1">
      <c r="A699" s="289">
        <v>635</v>
      </c>
      <c r="B699" s="185"/>
      <c r="C699" s="186">
        <v>5201</v>
      </c>
      <c r="D699" s="187" t="s">
        <v>390</v>
      </c>
      <c r="E699" s="539">
        <f aca="true" t="shared" si="238" ref="E699:E705">F699+G699+H699</f>
        <v>0</v>
      </c>
      <c r="F699" s="566"/>
      <c r="G699" s="508"/>
      <c r="H699" s="508"/>
      <c r="I699" s="566"/>
      <c r="J699" s="508"/>
      <c r="K699" s="508"/>
      <c r="L699" s="571">
        <f aca="true" t="shared" si="239" ref="L699:L705">I699+J699+K699</f>
        <v>0</v>
      </c>
      <c r="M699" s="270">
        <f t="shared" si="218"/>
      </c>
      <c r="N699" s="271"/>
      <c r="O699" s="509"/>
      <c r="P699" s="510"/>
      <c r="Q699" s="373">
        <f t="shared" si="219"/>
        <v>0</v>
      </c>
      <c r="R699" s="494">
        <f aca="true" t="shared" si="240" ref="R699:R705">O699+P699-Q699</f>
        <v>0</v>
      </c>
      <c r="S699" s="271"/>
      <c r="T699" s="509"/>
      <c r="U699" s="510"/>
      <c r="V699" s="501">
        <f aca="true" t="shared" si="241" ref="V699:V705">+IF(+(O699+P699)&gt;=L699,+P699,+(+L699-O699))</f>
        <v>0</v>
      </c>
      <c r="W699" s="351">
        <f aca="true" t="shared" si="242" ref="W699:W705">T699+U699-V699</f>
        <v>0</v>
      </c>
      <c r="X699" s="510"/>
      <c r="Y699" s="510"/>
      <c r="Z699" s="282"/>
      <c r="AA699" s="349">
        <f t="shared" si="220"/>
        <v>0</v>
      </c>
    </row>
    <row r="700" spans="1:27" ht="18.75" thickBot="1">
      <c r="A700" s="290">
        <v>640</v>
      </c>
      <c r="B700" s="185"/>
      <c r="C700" s="188">
        <v>5202</v>
      </c>
      <c r="D700" s="189" t="s">
        <v>391</v>
      </c>
      <c r="E700" s="539">
        <f t="shared" si="238"/>
        <v>0</v>
      </c>
      <c r="F700" s="566"/>
      <c r="G700" s="508"/>
      <c r="H700" s="508"/>
      <c r="I700" s="566"/>
      <c r="J700" s="508"/>
      <c r="K700" s="508"/>
      <c r="L700" s="571">
        <f t="shared" si="239"/>
        <v>0</v>
      </c>
      <c r="M700" s="270">
        <f t="shared" si="218"/>
      </c>
      <c r="N700" s="271"/>
      <c r="O700" s="509"/>
      <c r="P700" s="510"/>
      <c r="Q700" s="373">
        <f t="shared" si="219"/>
        <v>0</v>
      </c>
      <c r="R700" s="494">
        <f t="shared" si="240"/>
        <v>0</v>
      </c>
      <c r="S700" s="271"/>
      <c r="T700" s="509"/>
      <c r="U700" s="510"/>
      <c r="V700" s="501">
        <f t="shared" si="241"/>
        <v>0</v>
      </c>
      <c r="W700" s="351">
        <f t="shared" si="242"/>
        <v>0</v>
      </c>
      <c r="X700" s="510"/>
      <c r="Y700" s="510"/>
      <c r="Z700" s="282"/>
      <c r="AA700" s="349">
        <f t="shared" si="220"/>
        <v>0</v>
      </c>
    </row>
    <row r="701" spans="1:27" ht="18.75" thickBot="1">
      <c r="A701" s="290">
        <v>645</v>
      </c>
      <c r="B701" s="185"/>
      <c r="C701" s="188">
        <v>5203</v>
      </c>
      <c r="D701" s="189" t="s">
        <v>1120</v>
      </c>
      <c r="E701" s="539">
        <f t="shared" si="238"/>
        <v>0</v>
      </c>
      <c r="F701" s="566"/>
      <c r="G701" s="508"/>
      <c r="H701" s="508"/>
      <c r="I701" s="566"/>
      <c r="J701" s="508"/>
      <c r="K701" s="508"/>
      <c r="L701" s="571">
        <f t="shared" si="239"/>
        <v>0</v>
      </c>
      <c r="M701" s="270">
        <f t="shared" si="218"/>
      </c>
      <c r="N701" s="271"/>
      <c r="O701" s="509"/>
      <c r="P701" s="510"/>
      <c r="Q701" s="373">
        <f t="shared" si="219"/>
        <v>0</v>
      </c>
      <c r="R701" s="494">
        <f t="shared" si="240"/>
        <v>0</v>
      </c>
      <c r="S701" s="271"/>
      <c r="T701" s="509"/>
      <c r="U701" s="510"/>
      <c r="V701" s="501">
        <f t="shared" si="241"/>
        <v>0</v>
      </c>
      <c r="W701" s="351">
        <f t="shared" si="242"/>
        <v>0</v>
      </c>
      <c r="X701" s="510"/>
      <c r="Y701" s="510"/>
      <c r="Z701" s="282"/>
      <c r="AA701" s="349">
        <f t="shared" si="220"/>
        <v>0</v>
      </c>
    </row>
    <row r="702" spans="1:27" ht="18.75" thickBot="1">
      <c r="A702" s="290">
        <v>650</v>
      </c>
      <c r="B702" s="185"/>
      <c r="C702" s="188">
        <v>5204</v>
      </c>
      <c r="D702" s="189" t="s">
        <v>1121</v>
      </c>
      <c r="E702" s="539">
        <f t="shared" si="238"/>
        <v>0</v>
      </c>
      <c r="F702" s="566"/>
      <c r="G702" s="508"/>
      <c r="H702" s="508"/>
      <c r="I702" s="566"/>
      <c r="J702" s="508"/>
      <c r="K702" s="508"/>
      <c r="L702" s="571">
        <f t="shared" si="239"/>
        <v>0</v>
      </c>
      <c r="M702" s="270">
        <f t="shared" si="218"/>
      </c>
      <c r="N702" s="271"/>
      <c r="O702" s="509"/>
      <c r="P702" s="510"/>
      <c r="Q702" s="373">
        <f t="shared" si="219"/>
        <v>0</v>
      </c>
      <c r="R702" s="494">
        <f t="shared" si="240"/>
        <v>0</v>
      </c>
      <c r="S702" s="271"/>
      <c r="T702" s="509"/>
      <c r="U702" s="510"/>
      <c r="V702" s="501">
        <f t="shared" si="241"/>
        <v>0</v>
      </c>
      <c r="W702" s="351">
        <f t="shared" si="242"/>
        <v>0</v>
      </c>
      <c r="X702" s="510"/>
      <c r="Y702" s="510"/>
      <c r="Z702" s="282"/>
      <c r="AA702" s="349">
        <f t="shared" si="220"/>
        <v>0</v>
      </c>
    </row>
    <row r="703" spans="1:27" ht="18.75" thickBot="1">
      <c r="A703" s="289">
        <v>655</v>
      </c>
      <c r="B703" s="185"/>
      <c r="C703" s="188">
        <v>5205</v>
      </c>
      <c r="D703" s="189" t="s">
        <v>1122</v>
      </c>
      <c r="E703" s="539">
        <f t="shared" si="238"/>
        <v>0</v>
      </c>
      <c r="F703" s="566"/>
      <c r="G703" s="508"/>
      <c r="H703" s="508"/>
      <c r="I703" s="566"/>
      <c r="J703" s="508"/>
      <c r="K703" s="508"/>
      <c r="L703" s="571">
        <f t="shared" si="239"/>
        <v>0</v>
      </c>
      <c r="M703" s="270">
        <f t="shared" si="218"/>
      </c>
      <c r="N703" s="271"/>
      <c r="O703" s="509"/>
      <c r="P703" s="510"/>
      <c r="Q703" s="373">
        <f t="shared" si="219"/>
        <v>0</v>
      </c>
      <c r="R703" s="494">
        <f t="shared" si="240"/>
        <v>0</v>
      </c>
      <c r="S703" s="271"/>
      <c r="T703" s="509"/>
      <c r="U703" s="510"/>
      <c r="V703" s="501">
        <f t="shared" si="241"/>
        <v>0</v>
      </c>
      <c r="W703" s="351">
        <f t="shared" si="242"/>
        <v>0</v>
      </c>
      <c r="X703" s="510"/>
      <c r="Y703" s="510"/>
      <c r="Z703" s="282"/>
      <c r="AA703" s="349">
        <f t="shared" si="220"/>
        <v>0</v>
      </c>
    </row>
    <row r="704" spans="1:27" ht="18.75" thickBot="1">
      <c r="A704" s="289">
        <v>665</v>
      </c>
      <c r="B704" s="185"/>
      <c r="C704" s="188">
        <v>5206</v>
      </c>
      <c r="D704" s="189" t="s">
        <v>1123</v>
      </c>
      <c r="E704" s="539">
        <f t="shared" si="238"/>
        <v>0</v>
      </c>
      <c r="F704" s="566"/>
      <c r="G704" s="508"/>
      <c r="H704" s="508"/>
      <c r="I704" s="566"/>
      <c r="J704" s="508"/>
      <c r="K704" s="508"/>
      <c r="L704" s="571">
        <f t="shared" si="239"/>
        <v>0</v>
      </c>
      <c r="M704" s="270">
        <f t="shared" si="218"/>
      </c>
      <c r="N704" s="271"/>
      <c r="O704" s="509"/>
      <c r="P704" s="510"/>
      <c r="Q704" s="373">
        <f t="shared" si="219"/>
        <v>0</v>
      </c>
      <c r="R704" s="494">
        <f t="shared" si="240"/>
        <v>0</v>
      </c>
      <c r="S704" s="271"/>
      <c r="T704" s="509"/>
      <c r="U704" s="510"/>
      <c r="V704" s="501">
        <f t="shared" si="241"/>
        <v>0</v>
      </c>
      <c r="W704" s="351">
        <f t="shared" si="242"/>
        <v>0</v>
      </c>
      <c r="X704" s="510"/>
      <c r="Y704" s="510"/>
      <c r="Z704" s="282"/>
      <c r="AA704" s="349">
        <f t="shared" si="220"/>
        <v>0</v>
      </c>
    </row>
    <row r="705" spans="1:27" ht="18.75" thickBot="1">
      <c r="A705" s="289">
        <v>675</v>
      </c>
      <c r="B705" s="185"/>
      <c r="C705" s="190">
        <v>5219</v>
      </c>
      <c r="D705" s="191" t="s">
        <v>1124</v>
      </c>
      <c r="E705" s="539">
        <f t="shared" si="238"/>
        <v>0</v>
      </c>
      <c r="F705" s="566"/>
      <c r="G705" s="508"/>
      <c r="H705" s="508"/>
      <c r="I705" s="566"/>
      <c r="J705" s="508"/>
      <c r="K705" s="508"/>
      <c r="L705" s="571">
        <f t="shared" si="239"/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t="shared" si="240"/>
        <v>0</v>
      </c>
      <c r="S705" s="271"/>
      <c r="T705" s="509"/>
      <c r="U705" s="510"/>
      <c r="V705" s="501">
        <f t="shared" si="241"/>
        <v>0</v>
      </c>
      <c r="W705" s="351">
        <f t="shared" si="242"/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89">
        <v>685</v>
      </c>
      <c r="B706" s="184">
        <v>5300</v>
      </c>
      <c r="C706" s="899" t="s">
        <v>1125</v>
      </c>
      <c r="D706" s="899"/>
      <c r="E706" s="845">
        <f aca="true" t="shared" si="243" ref="E706:L706">SUM(E707:E708)</f>
        <v>0</v>
      </c>
      <c r="F706" s="565">
        <f t="shared" si="243"/>
        <v>0</v>
      </c>
      <c r="G706" s="505">
        <f t="shared" si="243"/>
        <v>0</v>
      </c>
      <c r="H706" s="505">
        <f>SUM(H707:H708)</f>
        <v>0</v>
      </c>
      <c r="I706" s="565">
        <f t="shared" si="243"/>
        <v>0</v>
      </c>
      <c r="J706" s="505">
        <f t="shared" si="243"/>
        <v>0</v>
      </c>
      <c r="K706" s="505">
        <f t="shared" si="243"/>
        <v>0</v>
      </c>
      <c r="L706" s="505">
        <f t="shared" si="243"/>
        <v>0</v>
      </c>
      <c r="M706" s="270">
        <f t="shared" si="218"/>
      </c>
      <c r="N706" s="271"/>
      <c r="O706" s="369">
        <f>SUM(O707:O708)</f>
        <v>0</v>
      </c>
      <c r="P706" s="370">
        <f>SUM(P707:P708)</f>
        <v>0</v>
      </c>
      <c r="Q706" s="506">
        <f>SUM(Q707:Q708)</f>
        <v>0</v>
      </c>
      <c r="R706" s="507">
        <f>SUM(R707:R708)</f>
        <v>0</v>
      </c>
      <c r="S706" s="271"/>
      <c r="T706" s="369">
        <f aca="true" t="shared" si="244" ref="T706:Z706">SUM(T707:T708)</f>
        <v>0</v>
      </c>
      <c r="U706" s="370">
        <f t="shared" si="244"/>
        <v>0</v>
      </c>
      <c r="V706" s="370">
        <f t="shared" si="244"/>
        <v>0</v>
      </c>
      <c r="W706" s="370">
        <f t="shared" si="244"/>
        <v>0</v>
      </c>
      <c r="X706" s="370">
        <f t="shared" si="244"/>
        <v>0</v>
      </c>
      <c r="Y706" s="370">
        <f t="shared" si="244"/>
        <v>0</v>
      </c>
      <c r="Z706" s="507">
        <f t="shared" si="244"/>
        <v>0</v>
      </c>
      <c r="AA706" s="349">
        <f t="shared" si="220"/>
        <v>0</v>
      </c>
    </row>
    <row r="707" spans="1:27" ht="18.75" thickBot="1">
      <c r="A707" s="290">
        <v>690</v>
      </c>
      <c r="B707" s="185"/>
      <c r="C707" s="186">
        <v>5301</v>
      </c>
      <c r="D707" s="187" t="s">
        <v>1668</v>
      </c>
      <c r="E707" s="539">
        <f>F707+G707+H707</f>
        <v>0</v>
      </c>
      <c r="F707" s="566"/>
      <c r="G707" s="508"/>
      <c r="H707" s="508"/>
      <c r="I707" s="566"/>
      <c r="J707" s="508"/>
      <c r="K707" s="508"/>
      <c r="L707" s="571">
        <f>I707+J707+K707</f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>O707+P707-Q707</f>
        <v>0</v>
      </c>
      <c r="S707" s="271"/>
      <c r="T707" s="509"/>
      <c r="U707" s="510"/>
      <c r="V707" s="501">
        <f>+IF(+(O707+P707)&gt;=L707,+P707,+(+L707-O707))</f>
        <v>0</v>
      </c>
      <c r="W707" s="351">
        <f>T707+U707-V707</f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695</v>
      </c>
      <c r="B708" s="185"/>
      <c r="C708" s="190">
        <v>5309</v>
      </c>
      <c r="D708" s="191" t="s">
        <v>1126</v>
      </c>
      <c r="E708" s="539">
        <f>F708+G708+H708</f>
        <v>0</v>
      </c>
      <c r="F708" s="566"/>
      <c r="G708" s="508"/>
      <c r="H708" s="508"/>
      <c r="I708" s="566"/>
      <c r="J708" s="508"/>
      <c r="K708" s="508"/>
      <c r="L708" s="571">
        <f>I708+J708+K708</f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>O708+P708-Q708</f>
        <v>0</v>
      </c>
      <c r="S708" s="271"/>
      <c r="T708" s="509"/>
      <c r="U708" s="510"/>
      <c r="V708" s="501">
        <f>+IF(+(O708+P708)&gt;=L708,+P708,+(+L708-O708))</f>
        <v>0</v>
      </c>
      <c r="W708" s="351">
        <f>T708+U708-V708</f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700</v>
      </c>
      <c r="B709" s="184">
        <v>5400</v>
      </c>
      <c r="C709" s="900" t="s">
        <v>1217</v>
      </c>
      <c r="D709" s="900"/>
      <c r="E709" s="539">
        <f>F709+G709+H709</f>
        <v>0</v>
      </c>
      <c r="F709" s="564"/>
      <c r="G709" s="502"/>
      <c r="H709" s="502"/>
      <c r="I709" s="564"/>
      <c r="J709" s="502"/>
      <c r="K709" s="502"/>
      <c r="L709" s="571">
        <f>I709+J709+K709</f>
        <v>0</v>
      </c>
      <c r="M709" s="270">
        <f t="shared" si="218"/>
      </c>
      <c r="N709" s="271"/>
      <c r="O709" s="503"/>
      <c r="P709" s="504"/>
      <c r="Q709" s="370">
        <f t="shared" si="219"/>
        <v>0</v>
      </c>
      <c r="R709" s="494">
        <f>O709+P709-Q709</f>
        <v>0</v>
      </c>
      <c r="S709" s="271"/>
      <c r="T709" s="503"/>
      <c r="U709" s="504"/>
      <c r="V709" s="501">
        <f>+IF(+(O709+P709)&gt;=L709,+P709,+(+L709-O709))</f>
        <v>0</v>
      </c>
      <c r="W709" s="351">
        <f>T709+U709-V709</f>
        <v>0</v>
      </c>
      <c r="X709" s="504"/>
      <c r="Y709" s="504"/>
      <c r="Z709" s="282"/>
      <c r="AA709" s="349">
        <f t="shared" si="220"/>
        <v>0</v>
      </c>
    </row>
    <row r="710" spans="1:27" ht="18.75" thickBot="1">
      <c r="A710" s="289">
        <v>710</v>
      </c>
      <c r="B710" s="143">
        <v>5500</v>
      </c>
      <c r="C710" s="901" t="s">
        <v>1218</v>
      </c>
      <c r="D710" s="901"/>
      <c r="E710" s="540">
        <f aca="true" t="shared" si="245" ref="E710:L710">SUM(E711:E714)</f>
        <v>0</v>
      </c>
      <c r="F710" s="353">
        <f t="shared" si="245"/>
        <v>0</v>
      </c>
      <c r="G710" s="279">
        <f t="shared" si="245"/>
        <v>0</v>
      </c>
      <c r="H710" s="279">
        <f>SUM(H711:H714)</f>
        <v>0</v>
      </c>
      <c r="I710" s="353">
        <f t="shared" si="245"/>
        <v>0</v>
      </c>
      <c r="J710" s="279">
        <f t="shared" si="245"/>
        <v>0</v>
      </c>
      <c r="K710" s="279">
        <f t="shared" si="245"/>
        <v>0</v>
      </c>
      <c r="L710" s="279">
        <f t="shared" si="245"/>
        <v>0</v>
      </c>
      <c r="M710" s="270">
        <f t="shared" si="218"/>
      </c>
      <c r="N710" s="271"/>
      <c r="O710" s="354">
        <f>SUM(O711:O714)</f>
        <v>0</v>
      </c>
      <c r="P710" s="355">
        <f>SUM(P711:P714)</f>
        <v>0</v>
      </c>
      <c r="Q710" s="496">
        <f>SUM(Q711:Q714)</f>
        <v>0</v>
      </c>
      <c r="R710" s="497">
        <f>SUM(R711:R714)</f>
        <v>0</v>
      </c>
      <c r="S710" s="271"/>
      <c r="T710" s="354">
        <f aca="true" t="shared" si="246" ref="T710:Z710">SUM(T711:T714)</f>
        <v>0</v>
      </c>
      <c r="U710" s="355">
        <f t="shared" si="246"/>
        <v>0</v>
      </c>
      <c r="V710" s="355">
        <f t="shared" si="246"/>
        <v>0</v>
      </c>
      <c r="W710" s="355">
        <f t="shared" si="246"/>
        <v>0</v>
      </c>
      <c r="X710" s="355">
        <f t="shared" si="246"/>
        <v>0</v>
      </c>
      <c r="Y710" s="355">
        <f t="shared" si="246"/>
        <v>0</v>
      </c>
      <c r="Z710" s="497">
        <f t="shared" si="246"/>
        <v>0</v>
      </c>
      <c r="AA710" s="349">
        <f t="shared" si="220"/>
        <v>0</v>
      </c>
    </row>
    <row r="711" spans="1:27" ht="18.75" thickBot="1">
      <c r="A711" s="290">
        <v>715</v>
      </c>
      <c r="B711" s="182"/>
      <c r="C711" s="148">
        <v>5501</v>
      </c>
      <c r="D711" s="172" t="s">
        <v>1219</v>
      </c>
      <c r="E711" s="539">
        <f>F711+G711+H711</f>
        <v>0</v>
      </c>
      <c r="F711" s="526"/>
      <c r="G711" s="272"/>
      <c r="H711" s="272"/>
      <c r="I711" s="526"/>
      <c r="J711" s="272"/>
      <c r="K711" s="272"/>
      <c r="L711" s="571">
        <f>I711+J711+K711</f>
        <v>0</v>
      </c>
      <c r="M711" s="270">
        <f t="shared" si="218"/>
      </c>
      <c r="N711" s="271"/>
      <c r="O711" s="493"/>
      <c r="P711" s="281"/>
      <c r="Q711" s="351">
        <f t="shared" si="219"/>
        <v>0</v>
      </c>
      <c r="R711" s="494">
        <f>O711+P711-Q711</f>
        <v>0</v>
      </c>
      <c r="S711" s="271"/>
      <c r="T711" s="493"/>
      <c r="U711" s="281"/>
      <c r="V711" s="501">
        <f>+IF(+(O711+P711)&gt;=L711,+P711,+(+L711-O711))</f>
        <v>0</v>
      </c>
      <c r="W711" s="351">
        <f>T711+U711-V711</f>
        <v>0</v>
      </c>
      <c r="X711" s="281"/>
      <c r="Y711" s="281"/>
      <c r="Z711" s="282"/>
      <c r="AA711" s="349">
        <f t="shared" si="220"/>
        <v>0</v>
      </c>
    </row>
    <row r="712" spans="1:27" ht="18.75" thickBot="1">
      <c r="A712" s="290">
        <v>720</v>
      </c>
      <c r="B712" s="182"/>
      <c r="C712" s="140">
        <v>5502</v>
      </c>
      <c r="D712" s="149" t="s">
        <v>1220</v>
      </c>
      <c r="E712" s="539">
        <f>F712+G712+H712</f>
        <v>0</v>
      </c>
      <c r="F712" s="526"/>
      <c r="G712" s="272"/>
      <c r="H712" s="272"/>
      <c r="I712" s="526"/>
      <c r="J712" s="272"/>
      <c r="K712" s="272"/>
      <c r="L712" s="571">
        <f>I712+J712+K712</f>
        <v>0</v>
      </c>
      <c r="M712" s="270">
        <f t="shared" si="218"/>
      </c>
      <c r="N712" s="271"/>
      <c r="O712" s="493"/>
      <c r="P712" s="281"/>
      <c r="Q712" s="351">
        <f t="shared" si="219"/>
        <v>0</v>
      </c>
      <c r="R712" s="494">
        <f>O712+P712-Q712</f>
        <v>0</v>
      </c>
      <c r="S712" s="271"/>
      <c r="T712" s="493"/>
      <c r="U712" s="281"/>
      <c r="V712" s="501">
        <f>+IF(+(O712+P712)&gt;=L712,+P712,+(+L712-O712))</f>
        <v>0</v>
      </c>
      <c r="W712" s="351">
        <f>T712+U712-V712</f>
        <v>0</v>
      </c>
      <c r="X712" s="281"/>
      <c r="Y712" s="281"/>
      <c r="Z712" s="282"/>
      <c r="AA712" s="349">
        <f t="shared" si="220"/>
        <v>0</v>
      </c>
    </row>
    <row r="713" spans="1:27" ht="18.75" thickBot="1">
      <c r="A713" s="290">
        <v>725</v>
      </c>
      <c r="B713" s="182"/>
      <c r="C713" s="140">
        <v>5503</v>
      </c>
      <c r="D713" s="142" t="s">
        <v>1221</v>
      </c>
      <c r="E713" s="539">
        <f>F713+G713+H713</f>
        <v>0</v>
      </c>
      <c r="F713" s="526"/>
      <c r="G713" s="272"/>
      <c r="H713" s="272"/>
      <c r="I713" s="526"/>
      <c r="J713" s="272"/>
      <c r="K713" s="272"/>
      <c r="L713" s="571">
        <f>I713+J713+K713</f>
        <v>0</v>
      </c>
      <c r="M713" s="270">
        <f t="shared" si="218"/>
      </c>
      <c r="N713" s="271"/>
      <c r="O713" s="493"/>
      <c r="P713" s="281"/>
      <c r="Q713" s="351">
        <f t="shared" si="219"/>
        <v>0</v>
      </c>
      <c r="R713" s="494">
        <f>O713+P713-Q713</f>
        <v>0</v>
      </c>
      <c r="S713" s="271"/>
      <c r="T713" s="493"/>
      <c r="U713" s="281"/>
      <c r="V713" s="501">
        <f>+IF(+(O713+P713)&gt;=L713,+P713,+(+L713-O713))</f>
        <v>0</v>
      </c>
      <c r="W713" s="351">
        <f>T713+U713-V713</f>
        <v>0</v>
      </c>
      <c r="X713" s="281"/>
      <c r="Y713" s="281"/>
      <c r="Z713" s="282"/>
      <c r="AA713" s="349">
        <f t="shared" si="220"/>
        <v>0</v>
      </c>
    </row>
    <row r="714" spans="1:27" ht="18.75" thickBot="1">
      <c r="A714" s="290">
        <v>730</v>
      </c>
      <c r="B714" s="182"/>
      <c r="C714" s="140">
        <v>5504</v>
      </c>
      <c r="D714" s="149" t="s">
        <v>1222</v>
      </c>
      <c r="E714" s="539">
        <f>F714+G714+H714</f>
        <v>0</v>
      </c>
      <c r="F714" s="526"/>
      <c r="G714" s="272"/>
      <c r="H714" s="272"/>
      <c r="I714" s="526"/>
      <c r="J714" s="272"/>
      <c r="K714" s="272"/>
      <c r="L714" s="571">
        <f>I714+J714+K714</f>
        <v>0</v>
      </c>
      <c r="M714" s="270">
        <f t="shared" si="218"/>
      </c>
      <c r="N714" s="271"/>
      <c r="O714" s="493"/>
      <c r="P714" s="281"/>
      <c r="Q714" s="351">
        <f t="shared" si="219"/>
        <v>0</v>
      </c>
      <c r="R714" s="494">
        <f>O714+P714-Q714</f>
        <v>0</v>
      </c>
      <c r="S714" s="271"/>
      <c r="T714" s="493"/>
      <c r="U714" s="281"/>
      <c r="V714" s="501">
        <f>+IF(+(O714+P714)&gt;=L714,+P714,+(+L714-O714))</f>
        <v>0</v>
      </c>
      <c r="W714" s="351">
        <f>T714+U714-V714</f>
        <v>0</v>
      </c>
      <c r="X714" s="281"/>
      <c r="Y714" s="281"/>
      <c r="Z714" s="282"/>
      <c r="AA714" s="349">
        <f t="shared" si="220"/>
        <v>0</v>
      </c>
    </row>
    <row r="715" spans="1:27" ht="18.75" thickBot="1">
      <c r="A715" s="290">
        <v>735</v>
      </c>
      <c r="B715" s="184">
        <v>5700</v>
      </c>
      <c r="C715" s="894" t="s">
        <v>1223</v>
      </c>
      <c r="D715" s="895"/>
      <c r="E715" s="845">
        <f aca="true" t="shared" si="247" ref="E715:L715">SUM(E716:E718)</f>
        <v>0</v>
      </c>
      <c r="F715" s="565">
        <f t="shared" si="247"/>
        <v>0</v>
      </c>
      <c r="G715" s="505">
        <f t="shared" si="247"/>
        <v>0</v>
      </c>
      <c r="H715" s="505">
        <f>SUM(H716:H718)</f>
        <v>0</v>
      </c>
      <c r="I715" s="565">
        <f t="shared" si="247"/>
        <v>0</v>
      </c>
      <c r="J715" s="505">
        <f t="shared" si="247"/>
        <v>0</v>
      </c>
      <c r="K715" s="505">
        <f t="shared" si="247"/>
        <v>0</v>
      </c>
      <c r="L715" s="505">
        <f t="shared" si="247"/>
        <v>0</v>
      </c>
      <c r="M715" s="270">
        <f t="shared" si="218"/>
      </c>
      <c r="N715" s="271"/>
      <c r="O715" s="369">
        <f>SUM(O716:O718)</f>
        <v>0</v>
      </c>
      <c r="P715" s="370">
        <f>SUM(P716:P718)</f>
        <v>0</v>
      </c>
      <c r="Q715" s="506">
        <f>SUM(Q716:Q717)</f>
        <v>0</v>
      </c>
      <c r="R715" s="507">
        <f>SUM(R716:R718)</f>
        <v>0</v>
      </c>
      <c r="S715" s="271"/>
      <c r="T715" s="369">
        <f>SUM(T716:T718)</f>
        <v>0</v>
      </c>
      <c r="U715" s="370">
        <f>SUM(U716:U718)</f>
        <v>0</v>
      </c>
      <c r="V715" s="370">
        <f>SUM(V716:V718)</f>
        <v>0</v>
      </c>
      <c r="W715" s="370">
        <f>SUM(W716:W718)</f>
        <v>0</v>
      </c>
      <c r="X715" s="370">
        <f>SUM(X716:X718)</f>
        <v>0</v>
      </c>
      <c r="Y715" s="370">
        <f>SUM(Y716:Y717)</f>
        <v>0</v>
      </c>
      <c r="Z715" s="507">
        <f>SUM(Z716:Z718)</f>
        <v>0</v>
      </c>
      <c r="AA715" s="349">
        <f t="shared" si="220"/>
        <v>0</v>
      </c>
    </row>
    <row r="716" spans="1:27" ht="18.75" thickBot="1">
      <c r="A716" s="290">
        <v>740</v>
      </c>
      <c r="B716" s="185"/>
      <c r="C716" s="186">
        <v>5701</v>
      </c>
      <c r="D716" s="187" t="s">
        <v>1224</v>
      </c>
      <c r="E716" s="539">
        <f>F716+G716+H716</f>
        <v>0</v>
      </c>
      <c r="F716" s="566"/>
      <c r="G716" s="508"/>
      <c r="H716" s="508"/>
      <c r="I716" s="566"/>
      <c r="J716" s="508"/>
      <c r="K716" s="508"/>
      <c r="L716" s="571">
        <f>I716+J716+K716</f>
        <v>0</v>
      </c>
      <c r="M716" s="270">
        <f t="shared" si="218"/>
      </c>
      <c r="N716" s="271"/>
      <c r="O716" s="509"/>
      <c r="P716" s="510"/>
      <c r="Q716" s="373">
        <f t="shared" si="219"/>
        <v>0</v>
      </c>
      <c r="R716" s="494">
        <f>O716+P716-Q716</f>
        <v>0</v>
      </c>
      <c r="S716" s="271"/>
      <c r="T716" s="509"/>
      <c r="U716" s="510"/>
      <c r="V716" s="501">
        <f>+IF(+(O716+P716)&gt;=L716,+P716,+(+L716-O716))</f>
        <v>0</v>
      </c>
      <c r="W716" s="351">
        <f>T716+U716-V716</f>
        <v>0</v>
      </c>
      <c r="X716" s="510"/>
      <c r="Y716" s="510"/>
      <c r="Z716" s="282"/>
      <c r="AA716" s="349">
        <f t="shared" si="220"/>
        <v>0</v>
      </c>
    </row>
    <row r="717" spans="1:27" ht="18.75" thickBot="1">
      <c r="A717" s="290">
        <v>745</v>
      </c>
      <c r="B717" s="185"/>
      <c r="C717" s="190">
        <v>5702</v>
      </c>
      <c r="D717" s="191" t="s">
        <v>1225</v>
      </c>
      <c r="E717" s="539">
        <f>F717+G717+H717</f>
        <v>0</v>
      </c>
      <c r="F717" s="566"/>
      <c r="G717" s="508"/>
      <c r="H717" s="508"/>
      <c r="I717" s="566"/>
      <c r="J717" s="508"/>
      <c r="K717" s="508"/>
      <c r="L717" s="571">
        <f>I717+J717+K717</f>
        <v>0</v>
      </c>
      <c r="M717" s="270">
        <f t="shared" si="218"/>
      </c>
      <c r="N717" s="271"/>
      <c r="O717" s="509"/>
      <c r="P717" s="510"/>
      <c r="Q717" s="373">
        <f t="shared" si="219"/>
        <v>0</v>
      </c>
      <c r="R717" s="494">
        <f>O717+P717-Q717</f>
        <v>0</v>
      </c>
      <c r="S717" s="271"/>
      <c r="T717" s="509"/>
      <c r="U717" s="510"/>
      <c r="V717" s="501">
        <f>+IF(+(O717+P717)&gt;=L717,+P717,+(+L717-O717))</f>
        <v>0</v>
      </c>
      <c r="W717" s="351">
        <f>T717+U717-V717</f>
        <v>0</v>
      </c>
      <c r="X717" s="510"/>
      <c r="Y717" s="510"/>
      <c r="Z717" s="282"/>
      <c r="AA717" s="349">
        <f t="shared" si="220"/>
        <v>0</v>
      </c>
    </row>
    <row r="718" spans="1:27" ht="19.5" thickBot="1">
      <c r="A718" s="289">
        <v>750</v>
      </c>
      <c r="B718" s="139"/>
      <c r="C718" s="192">
        <v>4071</v>
      </c>
      <c r="D718" s="545" t="s">
        <v>1226</v>
      </c>
      <c r="E718" s="539">
        <f>F718+G718+H718</f>
        <v>0</v>
      </c>
      <c r="F718" s="534"/>
      <c r="G718" s="304"/>
      <c r="H718" s="304"/>
      <c r="I718" s="534"/>
      <c r="J718" s="304"/>
      <c r="K718" s="304"/>
      <c r="L718" s="571">
        <f>I718+J718+K718</f>
        <v>0</v>
      </c>
      <c r="M718" s="270">
        <f t="shared" si="218"/>
      </c>
      <c r="N718" s="271"/>
      <c r="O718" s="375"/>
      <c r="P718" s="357"/>
      <c r="Q718" s="357"/>
      <c r="R718" s="511"/>
      <c r="S718" s="271"/>
      <c r="T718" s="352"/>
      <c r="U718" s="357"/>
      <c r="V718" s="357"/>
      <c r="W718" s="357"/>
      <c r="X718" s="357"/>
      <c r="Y718" s="357"/>
      <c r="Z718" s="495"/>
      <c r="AA718" s="349">
        <f t="shared" si="220"/>
        <v>0</v>
      </c>
    </row>
    <row r="719" spans="1:27" ht="36" customHeight="1">
      <c r="A719" s="290">
        <v>755</v>
      </c>
      <c r="B719" s="182"/>
      <c r="C719" s="193"/>
      <c r="D719" s="377"/>
      <c r="E719" s="276"/>
      <c r="F719" s="276"/>
      <c r="G719" s="276"/>
      <c r="H719" s="276"/>
      <c r="I719" s="276"/>
      <c r="J719" s="276"/>
      <c r="K719" s="276"/>
      <c r="L719" s="277"/>
      <c r="M719" s="270">
        <f t="shared" si="218"/>
      </c>
      <c r="N719" s="271"/>
      <c r="O719" s="512"/>
      <c r="P719" s="513"/>
      <c r="Q719" s="364"/>
      <c r="R719" s="365"/>
      <c r="S719" s="271"/>
      <c r="T719" s="512"/>
      <c r="U719" s="513"/>
      <c r="V719" s="364"/>
      <c r="W719" s="364"/>
      <c r="X719" s="513"/>
      <c r="Y719" s="364"/>
      <c r="Z719" s="365"/>
      <c r="AA719" s="365"/>
    </row>
    <row r="720" spans="1:27" ht="19.5" thickBot="1">
      <c r="A720" s="290">
        <v>760</v>
      </c>
      <c r="B720" s="514">
        <v>98</v>
      </c>
      <c r="C720" s="896" t="s">
        <v>1227</v>
      </c>
      <c r="D720" s="861"/>
      <c r="E720" s="539">
        <f>F720+G720</f>
        <v>0</v>
      </c>
      <c r="F720" s="528"/>
      <c r="G720" s="285"/>
      <c r="H720" s="285"/>
      <c r="I720" s="528"/>
      <c r="J720" s="285"/>
      <c r="K720" s="285"/>
      <c r="L720" s="571">
        <f>I720+J720+K720</f>
        <v>0</v>
      </c>
      <c r="M720" s="270">
        <f t="shared" si="218"/>
      </c>
      <c r="N720" s="271"/>
      <c r="O720" s="500"/>
      <c r="P720" s="283"/>
      <c r="Q720" s="355">
        <f t="shared" si="219"/>
        <v>0</v>
      </c>
      <c r="R720" s="494">
        <f>O720+P720-Q720</f>
        <v>0</v>
      </c>
      <c r="S720" s="271"/>
      <c r="T720" s="500"/>
      <c r="U720" s="283"/>
      <c r="V720" s="501">
        <f>+IF(+(O720+P720)&gt;=L720,+P720,+(+L720-O720))</f>
        <v>0</v>
      </c>
      <c r="W720" s="351">
        <f>T720+U720-V720</f>
        <v>0</v>
      </c>
      <c r="X720" s="283"/>
      <c r="Y720" s="283"/>
      <c r="Z720" s="282"/>
      <c r="AA720" s="349">
        <f t="shared" si="220"/>
        <v>0</v>
      </c>
    </row>
    <row r="721" spans="1:27" ht="15.75">
      <c r="A721" s="289">
        <v>765</v>
      </c>
      <c r="B721" s="194"/>
      <c r="C721" s="379" t="s">
        <v>1228</v>
      </c>
      <c r="D721" s="380"/>
      <c r="E721" s="460"/>
      <c r="F721" s="460"/>
      <c r="G721" s="460"/>
      <c r="H721" s="460"/>
      <c r="I721" s="460"/>
      <c r="J721" s="460"/>
      <c r="K721" s="460"/>
      <c r="L721" s="381"/>
      <c r="M721" s="270">
        <f t="shared" si="218"/>
      </c>
      <c r="N721" s="271"/>
      <c r="O721" s="382"/>
      <c r="P721" s="383"/>
      <c r="Q721" s="383"/>
      <c r="R721" s="384"/>
      <c r="S721" s="271"/>
      <c r="T721" s="382"/>
      <c r="U721" s="383"/>
      <c r="V721" s="383"/>
      <c r="W721" s="383"/>
      <c r="X721" s="383"/>
      <c r="Y721" s="383"/>
      <c r="Z721" s="384"/>
      <c r="AA721" s="384"/>
    </row>
    <row r="722" spans="1:27" ht="15.75">
      <c r="A722" s="289">
        <v>775</v>
      </c>
      <c r="B722" s="194"/>
      <c r="C722" s="385" t="s">
        <v>1229</v>
      </c>
      <c r="D722" s="377"/>
      <c r="E722" s="448"/>
      <c r="F722" s="448"/>
      <c r="G722" s="448"/>
      <c r="H722" s="448"/>
      <c r="I722" s="448"/>
      <c r="J722" s="448"/>
      <c r="K722" s="448"/>
      <c r="L722" s="342"/>
      <c r="M722" s="270">
        <f t="shared" si="218"/>
      </c>
      <c r="N722" s="271"/>
      <c r="O722" s="386"/>
      <c r="P722" s="387"/>
      <c r="Q722" s="387"/>
      <c r="R722" s="388"/>
      <c r="S722" s="271"/>
      <c r="T722" s="386"/>
      <c r="U722" s="387"/>
      <c r="V722" s="387"/>
      <c r="W722" s="387"/>
      <c r="X722" s="387"/>
      <c r="Y722" s="387"/>
      <c r="Z722" s="388"/>
      <c r="AA722" s="388"/>
    </row>
    <row r="723" spans="1:27" ht="16.5" thickBot="1">
      <c r="A723" s="290">
        <v>780</v>
      </c>
      <c r="B723" s="195"/>
      <c r="C723" s="389" t="s">
        <v>1230</v>
      </c>
      <c r="D723" s="390"/>
      <c r="E723" s="461"/>
      <c r="F723" s="461"/>
      <c r="G723" s="461"/>
      <c r="H723" s="461"/>
      <c r="I723" s="461"/>
      <c r="J723" s="461"/>
      <c r="K723" s="461"/>
      <c r="L723" s="344"/>
      <c r="M723" s="270">
        <f t="shared" si="218"/>
      </c>
      <c r="N723" s="271"/>
      <c r="O723" s="391"/>
      <c r="P723" s="392"/>
      <c r="Q723" s="392"/>
      <c r="R723" s="393"/>
      <c r="S723" s="271"/>
      <c r="T723" s="391"/>
      <c r="U723" s="392"/>
      <c r="V723" s="392"/>
      <c r="W723" s="392"/>
      <c r="X723" s="392"/>
      <c r="Y723" s="392"/>
      <c r="Z723" s="393"/>
      <c r="AA723" s="393"/>
    </row>
    <row r="724" spans="1:27" ht="19.5" thickBot="1">
      <c r="A724" s="290">
        <v>785</v>
      </c>
      <c r="B724" s="196"/>
      <c r="C724" s="165" t="s">
        <v>1461</v>
      </c>
      <c r="D724" s="197" t="s">
        <v>1231</v>
      </c>
      <c r="E724" s="307">
        <f aca="true" t="shared" si="248" ref="E724:L724">SUM(E612,E615,E621,E627,E628,E646,E650,E656,E659,E660,E661,E662,E663,E670,E677,E678,E679,E680,E687,E691,E692,E693,E694,E697,E698,E706,E709,E710,E715)+E720</f>
        <v>380</v>
      </c>
      <c r="F724" s="307">
        <f t="shared" si="248"/>
        <v>380</v>
      </c>
      <c r="G724" s="307">
        <f t="shared" si="248"/>
        <v>0</v>
      </c>
      <c r="H724" s="307">
        <f>SUM(H612,H615,H621,H627,H628,H646,H650,H656,H659,H660,H661,H662,H663,H670,H677,H678,H679,H680,H687,H691,H692,H693,H694,H697,H698,H706,H709,H710,H715)+H720</f>
        <v>0</v>
      </c>
      <c r="I724" s="307">
        <f t="shared" si="248"/>
        <v>0</v>
      </c>
      <c r="J724" s="307">
        <f t="shared" si="248"/>
        <v>0</v>
      </c>
      <c r="K724" s="307">
        <f t="shared" si="248"/>
        <v>0</v>
      </c>
      <c r="L724" s="307">
        <f t="shared" si="248"/>
        <v>0</v>
      </c>
      <c r="M724" s="270">
        <f>(IF($E724&lt;&gt;0,$M$2,IF($L724&lt;&gt;0,$M$2,"")))</f>
        <v>1</v>
      </c>
      <c r="N724" s="515" t="str">
        <f>LEFT(C609,1)</f>
        <v>3</v>
      </c>
      <c r="O724" s="307">
        <f>SUM(O612,O615,O621,O627,O628,O646,O650,O656,O659,O660,O661,O662,O663,O670,O677,O678,O679,O680,O687,O691,O692,O693,O694,O697,O698,O706,O709,O710,O715)+O720</f>
        <v>0</v>
      </c>
      <c r="P724" s="307">
        <f>SUM(P612,P615,P621,P627,P628,P646,P650,P656,P659,P660,P661,P662,P663,P670,P677,P678,P679,P680,P687,P691,P692,P693,P694,P697,P698,P706,P709,P710,P715)+P720</f>
        <v>0</v>
      </c>
      <c r="Q724" s="307">
        <f>SUM(Q612,Q615,Q621,Q627,Q628,Q646,Q650,Q656,Q659,Q660,Q661,Q662,Q663,Q670,Q677,Q678,Q679,Q680,Q687,Q691,Q692,Q693,Q694,Q697,Q698,Q706,Q709,Q710,Q715)+Q720</f>
        <v>0</v>
      </c>
      <c r="R724" s="307">
        <f>SUM(R612,R615,R621,R627,R628,R646,R650,R656,R659,R660,R661,R662,R663,R670,R677,R678,R679,R680,R687,R691,R692,R693,R694,R697,R698,R706,R709,R710,R715)+R720</f>
        <v>0</v>
      </c>
      <c r="S724" s="244"/>
      <c r="T724" s="307">
        <f aca="true" t="shared" si="249" ref="T724:Y724">SUM(T612,T615,T621,T627,T628,T646,T650,T656,T659,T660,T661,T662,T663,T670,T677,T678,T679,T680,T687,T691,T692,T693,T694,T697,T698,T706,T709,T710,T715)+T720</f>
        <v>0</v>
      </c>
      <c r="U724" s="307">
        <f t="shared" si="249"/>
        <v>0</v>
      </c>
      <c r="V724" s="307">
        <f t="shared" si="249"/>
        <v>0</v>
      </c>
      <c r="W724" s="307">
        <f t="shared" si="249"/>
        <v>0</v>
      </c>
      <c r="X724" s="307">
        <f t="shared" si="249"/>
        <v>0</v>
      </c>
      <c r="Y724" s="307">
        <f t="shared" si="249"/>
        <v>0</v>
      </c>
      <c r="Z724" s="307">
        <f>SUM(Z612,Z615,Z621,Z627,Z628,Z646,Z650,Z656,Z659,Z660,Z661,Z662,Z663,Z670,Z677,Z678,Z679,Z680,Z687,Z691,Z692,Z693,Z694,Z697,Z698,Z706,Z709,Z710,Z715)+Z720</f>
        <v>0</v>
      </c>
      <c r="AA724" s="349">
        <f>W724-X724-Y724-Z724</f>
        <v>0</v>
      </c>
    </row>
    <row r="725" spans="1:27" ht="15.75">
      <c r="A725" s="290">
        <v>790</v>
      </c>
      <c r="B725" s="811" t="s">
        <v>129</v>
      </c>
      <c r="C725" s="198"/>
      <c r="L725" s="241"/>
      <c r="M725" s="243">
        <f>(IF($E724&lt;&gt;0,$M$2,IF($L724&lt;&gt;0,$M$2,"")))</f>
        <v>1</v>
      </c>
      <c r="S725" s="467"/>
      <c r="AA725" s="467"/>
    </row>
    <row r="726" spans="1:27" ht="15.75">
      <c r="A726" s="290">
        <v>795</v>
      </c>
      <c r="B726" s="457"/>
      <c r="C726" s="457"/>
      <c r="D726" s="458"/>
      <c r="E726" s="457"/>
      <c r="F726" s="457"/>
      <c r="G726" s="457"/>
      <c r="H726" s="457"/>
      <c r="I726" s="457"/>
      <c r="J726" s="457"/>
      <c r="K726" s="457"/>
      <c r="L726" s="459"/>
      <c r="M726" s="243">
        <f>(IF($E724&lt;&gt;0,$M$2,IF($L724&lt;&gt;0,$M$2,"")))</f>
        <v>1</v>
      </c>
      <c r="O726" s="457"/>
      <c r="P726" s="457"/>
      <c r="Q726" s="459"/>
      <c r="R726" s="459"/>
      <c r="S726" s="459"/>
      <c r="T726" s="457"/>
      <c r="U726" s="457"/>
      <c r="V726" s="459"/>
      <c r="W726" s="459"/>
      <c r="X726" s="457"/>
      <c r="Y726" s="459"/>
      <c r="Z726" s="459"/>
      <c r="AA726" s="459"/>
    </row>
    <row r="727" ht="15.75">
      <c r="A727" s="289">
        <v>805</v>
      </c>
    </row>
    <row r="728" ht="15.75">
      <c r="A728" s="290">
        <v>810</v>
      </c>
    </row>
    <row r="729" ht="15.75">
      <c r="A729" s="290">
        <v>815</v>
      </c>
    </row>
    <row r="730" ht="15.75">
      <c r="A730" s="296">
        <v>525</v>
      </c>
    </row>
    <row r="731" ht="15.75">
      <c r="A731" s="289">
        <v>820</v>
      </c>
    </row>
    <row r="732" ht="15.75">
      <c r="A732" s="290">
        <v>821</v>
      </c>
    </row>
    <row r="733" ht="15.75">
      <c r="A733" s="290">
        <v>822</v>
      </c>
    </row>
    <row r="734" ht="15.75">
      <c r="A734" s="290">
        <v>823</v>
      </c>
    </row>
    <row r="735" ht="15.75">
      <c r="A735" s="290">
        <v>825</v>
      </c>
    </row>
    <row r="736" ht="15.75">
      <c r="A736" s="290"/>
    </row>
    <row r="737" ht="15.75">
      <c r="A737" s="290"/>
    </row>
    <row r="738" ht="15.75">
      <c r="A738" s="290"/>
    </row>
    <row r="739" ht="15.75">
      <c r="A739" s="290"/>
    </row>
    <row r="740" ht="15.75">
      <c r="A740" s="290"/>
    </row>
    <row r="741" ht="15.75">
      <c r="A741" s="290"/>
    </row>
    <row r="742" ht="15.75">
      <c r="A742" s="290"/>
    </row>
    <row r="743" ht="15.75">
      <c r="A743" s="290"/>
    </row>
    <row r="744" ht="15.75">
      <c r="A744" s="290"/>
    </row>
    <row r="745" ht="15.75">
      <c r="A745" s="290"/>
    </row>
    <row r="746" ht="15.75">
      <c r="A746" s="290"/>
    </row>
    <row r="747" ht="15.75">
      <c r="A747" s="290"/>
    </row>
    <row r="748" ht="15.75">
      <c r="A748" s="290"/>
    </row>
    <row r="749" ht="15.75">
      <c r="A749" s="290"/>
    </row>
    <row r="750" ht="15.75">
      <c r="A750" s="292"/>
    </row>
    <row r="751" ht="15.75">
      <c r="A751" s="292">
        <v>905</v>
      </c>
    </row>
    <row r="752" ht="15.75">
      <c r="A752" s="292">
        <v>906</v>
      </c>
    </row>
    <row r="753" ht="15.75">
      <c r="A753" s="292">
        <v>907</v>
      </c>
    </row>
    <row r="754" ht="15.75">
      <c r="A754" s="292">
        <v>910</v>
      </c>
    </row>
    <row r="755" ht="15.75">
      <c r="A755" s="292">
        <v>911</v>
      </c>
    </row>
    <row r="756" ht="15.75">
      <c r="A756" s="292">
        <v>912</v>
      </c>
    </row>
    <row r="757" ht="15.75">
      <c r="A757" s="292">
        <v>920</v>
      </c>
    </row>
    <row r="758" ht="15.75">
      <c r="A758" s="292">
        <v>921</v>
      </c>
    </row>
    <row r="759" ht="15.75">
      <c r="A759" s="292">
        <v>922</v>
      </c>
    </row>
    <row r="760" ht="15.75">
      <c r="A760" s="292">
        <v>930</v>
      </c>
    </row>
    <row r="761" ht="15.75">
      <c r="A761" s="292">
        <v>931</v>
      </c>
    </row>
    <row r="762" ht="15.75">
      <c r="A762" s="292">
        <v>932</v>
      </c>
    </row>
    <row r="763" ht="15.75">
      <c r="A763" s="291">
        <v>935</v>
      </c>
    </row>
    <row r="765" ht="36" customHeight="1"/>
  </sheetData>
  <sheetProtection password="81B0" sheet="1" objects="1" scenarios="1"/>
  <mergeCells count="175">
    <mergeCell ref="C720:D720"/>
    <mergeCell ref="C697:D697"/>
    <mergeCell ref="C698:D698"/>
    <mergeCell ref="C706:D706"/>
    <mergeCell ref="C709:D709"/>
    <mergeCell ref="C710:D710"/>
    <mergeCell ref="C715:D715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W605:W606"/>
    <mergeCell ref="C612:D612"/>
    <mergeCell ref="C615:D615"/>
    <mergeCell ref="C621:D621"/>
    <mergeCell ref="C627:D627"/>
    <mergeCell ref="C628:D628"/>
    <mergeCell ref="P605:P606"/>
    <mergeCell ref="Q605:Q606"/>
    <mergeCell ref="R605:R606"/>
    <mergeCell ref="T605:T606"/>
    <mergeCell ref="U605:U606"/>
    <mergeCell ref="V605:V606"/>
    <mergeCell ref="B596:D596"/>
    <mergeCell ref="B598:D598"/>
    <mergeCell ref="B601:D601"/>
    <mergeCell ref="E605:H605"/>
    <mergeCell ref="I605:L605"/>
    <mergeCell ref="O605:O606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B7:D7"/>
    <mergeCell ref="B9:D9"/>
    <mergeCell ref="B12:D12"/>
    <mergeCell ref="C22:D22"/>
    <mergeCell ref="C28:D28"/>
    <mergeCell ref="C33:D33"/>
    <mergeCell ref="C116:D116"/>
    <mergeCell ref="C105:D105"/>
    <mergeCell ref="C109:D109"/>
    <mergeCell ref="C39:D39"/>
    <mergeCell ref="C44:D44"/>
    <mergeCell ref="C49:D49"/>
    <mergeCell ref="C55:D55"/>
    <mergeCell ref="C70:D70"/>
    <mergeCell ref="C71:D71"/>
    <mergeCell ref="C72:D72"/>
    <mergeCell ref="C87:D87"/>
    <mergeCell ref="C155:D155"/>
    <mergeCell ref="B169:D169"/>
    <mergeCell ref="C132:D132"/>
    <mergeCell ref="C182:D182"/>
    <mergeCell ref="C58:D58"/>
    <mergeCell ref="C61:D61"/>
    <mergeCell ref="C146:D146"/>
    <mergeCell ref="C137:D137"/>
    <mergeCell ref="C133:D133"/>
    <mergeCell ref="C134:D134"/>
    <mergeCell ref="C62:D62"/>
    <mergeCell ref="C69:D69"/>
    <mergeCell ref="C90:D90"/>
    <mergeCell ref="C91:D91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85:D185"/>
    <mergeCell ref="C191:D191"/>
    <mergeCell ref="U178:U179"/>
    <mergeCell ref="O178:O179"/>
    <mergeCell ref="P178:P179"/>
    <mergeCell ref="Q178:Q179"/>
    <mergeCell ref="R178:R179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B442:D442"/>
    <mergeCell ref="C449:D449"/>
    <mergeCell ref="C410:D410"/>
    <mergeCell ref="C411:D411"/>
    <mergeCell ref="C414:D414"/>
    <mergeCell ref="B421:D421"/>
    <mergeCell ref="B437:D437"/>
    <mergeCell ref="B439:D439"/>
    <mergeCell ref="C400:D400"/>
    <mergeCell ref="C412:D412"/>
    <mergeCell ref="B423:D423"/>
    <mergeCell ref="B426:D426"/>
    <mergeCell ref="C413:D413"/>
    <mergeCell ref="C384:D384"/>
    <mergeCell ref="C390:D390"/>
    <mergeCell ref="C394:D394"/>
    <mergeCell ref="C397:D397"/>
    <mergeCell ref="C387:D387"/>
    <mergeCell ref="C579:D579"/>
    <mergeCell ref="C529:D529"/>
    <mergeCell ref="C532:D532"/>
    <mergeCell ref="C554:D554"/>
    <mergeCell ref="C574:D574"/>
    <mergeCell ref="C519:D519"/>
    <mergeCell ref="C485:D485"/>
    <mergeCell ref="C491:D491"/>
    <mergeCell ref="C523:D523"/>
    <mergeCell ref="C524:D524"/>
    <mergeCell ref="C504:D504"/>
    <mergeCell ref="C509:D509"/>
    <mergeCell ref="C376:D376"/>
    <mergeCell ref="C379:D379"/>
    <mergeCell ref="C512:D512"/>
    <mergeCell ref="C453:D453"/>
    <mergeCell ref="C466:D466"/>
    <mergeCell ref="C469:D469"/>
    <mergeCell ref="C490:D490"/>
    <mergeCell ref="C456:D456"/>
    <mergeCell ref="C459:D459"/>
    <mergeCell ref="C500:D500"/>
  </mergeCells>
  <conditionalFormatting sqref="E586 I586:L586">
    <cfRule type="cellIs" priority="15" dxfId="14" operator="notEqual" stopIfTrue="1">
      <formula>0</formula>
    </cfRule>
    <cfRule type="cellIs" priority="16" dxfId="0" operator="notEqual" stopIfTrue="1">
      <formula>0</formula>
    </cfRule>
  </conditionalFormatting>
  <conditionalFormatting sqref="F586:G586">
    <cfRule type="cellIs" priority="7" dxfId="14" operator="notEqual" stopIfTrue="1">
      <formula>0</formula>
    </cfRule>
    <cfRule type="cellIs" priority="8" dxfId="0" operator="notEqual" stopIfTrue="1">
      <formula>0</formula>
    </cfRule>
  </conditionalFormatting>
  <conditionalFormatting sqref="H586">
    <cfRule type="cellIs" priority="5" dxfId="14" operator="notEqual" stopIfTrue="1">
      <formula>0</formula>
    </cfRule>
    <cfRule type="cellIs" priority="6" dxfId="0" operator="notEqual" stopIfTrue="1">
      <formula>0</formula>
    </cfRule>
  </conditionalFormatting>
  <conditionalFormatting sqref="R612:R645 W612:W645 W650:W723 R650:R723">
    <cfRule type="cellIs" priority="4" dxfId="15" operator="lessThan" stopIfTrue="1">
      <formula>0</formula>
    </cfRule>
  </conditionalFormatting>
  <conditionalFormatting sqref="R610 W610">
    <cfRule type="cellIs" priority="3" dxfId="16" operator="lessThan" stopIfTrue="1">
      <formula>0</formula>
    </cfRule>
  </conditionalFormatting>
  <conditionalFormatting sqref="W646:W649 R646 R648:R649">
    <cfRule type="cellIs" priority="2" dxfId="15" operator="lessThan" stopIfTrue="1">
      <formula>0</formula>
    </cfRule>
  </conditionalFormatting>
  <conditionalFormatting sqref="R647">
    <cfRule type="cellIs" priority="1" dxfId="15" operator="lessThan" stopIfTrue="1">
      <formula>0</formula>
    </cfRule>
  </conditionalFormatting>
  <dataValidations count="10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67:Y667 X655 T667:V667 T655:U655 O667:Q667 O655:P655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16:K620 F657:K662 F647:K649 F629:K645 F613:K614 F720:K720 F716:K718 F711:K714 F707:K709 F699:K705 F695:K697 F688:K693 F681:K686 F671:K679 F664:K669 F651:K655 F622:K627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2:E724"/>
    <dataValidation type="list" allowBlank="1" showInputMessage="1" showErrorMessage="1" promptTitle="ВЪВЕДЕТЕ ДЕЙНОСТ" sqref="D610">
      <formula1>EBK_DEIN</formula1>
    </dataValidation>
    <dataValidation type="whole" operator="lessThan" allowBlank="1" showInputMessage="1" showErrorMessage="1" error="Въведете отрицателно число!!!" sqref="T718:Z718 O718:R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1265</v>
      </c>
      <c r="B1" s="463">
        <v>133</v>
      </c>
      <c r="I1" s="463"/>
    </row>
    <row r="2" spans="1:9" ht="12.75">
      <c r="A2" s="463" t="s">
        <v>1266</v>
      </c>
      <c r="B2" s="463" t="s">
        <v>1840</v>
      </c>
      <c r="I2" s="463"/>
    </row>
    <row r="3" spans="1:9" ht="12.75">
      <c r="A3" s="463" t="s">
        <v>1267</v>
      </c>
      <c r="B3" s="463" t="s">
        <v>1838</v>
      </c>
      <c r="I3" s="463"/>
    </row>
    <row r="4" spans="1:9" ht="15.75">
      <c r="A4" s="463" t="s">
        <v>1268</v>
      </c>
      <c r="B4" s="463" t="s">
        <v>1835</v>
      </c>
      <c r="C4" s="469"/>
      <c r="I4" s="463"/>
    </row>
    <row r="5" spans="1:3" ht="31.5" customHeight="1">
      <c r="A5" s="463" t="s">
        <v>1269</v>
      </c>
      <c r="B5" s="627"/>
      <c r="C5" s="627"/>
    </row>
    <row r="6" spans="1:2" ht="12.75">
      <c r="A6" s="470"/>
      <c r="B6" s="471"/>
    </row>
    <row r="8" spans="2:9" ht="12.75">
      <c r="B8" s="463" t="s">
        <v>1839</v>
      </c>
      <c r="I8" s="463"/>
    </row>
    <row r="9" ht="12.75">
      <c r="I9" s="463"/>
    </row>
    <row r="10" ht="12.75">
      <c r="I10" s="463"/>
    </row>
    <row r="11" spans="1:34" ht="18">
      <c r="A11" s="463" t="s">
        <v>1669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87">
        <f>$B$7</f>
        <v>0</v>
      </c>
      <c r="J14" s="877"/>
      <c r="K14" s="877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946</v>
      </c>
      <c r="M15" s="310" t="s">
        <v>1764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76">
        <f>$B$9</f>
        <v>0</v>
      </c>
      <c r="J16" s="877"/>
      <c r="K16" s="877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76">
        <f>$B$12</f>
        <v>0</v>
      </c>
      <c r="J19" s="877"/>
      <c r="K19" s="877"/>
      <c r="L19" s="309" t="s">
        <v>947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948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949</v>
      </c>
      <c r="T22" s="243">
        <f>(IF($E142&lt;&gt;0,$M$2,IF($L142&lt;&gt;0,$M$2,"")))</f>
      </c>
      <c r="U22" s="244"/>
      <c r="V22" s="317" t="s">
        <v>199</v>
      </c>
      <c r="W22" s="309"/>
      <c r="X22" s="315"/>
      <c r="Y22" s="318" t="s">
        <v>949</v>
      </c>
      <c r="Z22" s="315"/>
      <c r="AA22" s="317" t="s">
        <v>200</v>
      </c>
      <c r="AB22" s="309"/>
      <c r="AC22" s="315"/>
      <c r="AD22" s="318" t="s">
        <v>949</v>
      </c>
      <c r="AE22" s="309"/>
      <c r="AF22" s="315"/>
      <c r="AG22" s="318" t="s">
        <v>949</v>
      </c>
    </row>
    <row r="23" spans="1:34" ht="18.75" thickBot="1">
      <c r="A23" s="463">
        <v>12</v>
      </c>
      <c r="I23" s="745"/>
      <c r="J23" s="462"/>
      <c r="K23" s="736" t="s">
        <v>1270</v>
      </c>
      <c r="L23" s="923" t="s">
        <v>1816</v>
      </c>
      <c r="M23" s="924"/>
      <c r="N23" s="924"/>
      <c r="O23" s="925"/>
      <c r="P23" s="926" t="s">
        <v>1817</v>
      </c>
      <c r="Q23" s="927"/>
      <c r="R23" s="927"/>
      <c r="S23" s="928"/>
      <c r="T23" s="243">
        <f>(IF($E142&lt;&gt;0,$M$2,IF($L142&lt;&gt;0,$M$2,"")))</f>
      </c>
      <c r="U23" s="244"/>
      <c r="V23" s="910" t="s">
        <v>1828</v>
      </c>
      <c r="W23" s="910" t="s">
        <v>1829</v>
      </c>
      <c r="X23" s="908" t="s">
        <v>1830</v>
      </c>
      <c r="Y23" s="913" t="s">
        <v>201</v>
      </c>
      <c r="Z23" s="244"/>
      <c r="AA23" s="908" t="s">
        <v>1831</v>
      </c>
      <c r="AB23" s="908" t="s">
        <v>1832</v>
      </c>
      <c r="AC23" s="908" t="s">
        <v>1833</v>
      </c>
      <c r="AD23" s="913" t="s">
        <v>202</v>
      </c>
      <c r="AE23" s="475" t="s">
        <v>203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951</v>
      </c>
      <c r="K24" s="746" t="s">
        <v>1271</v>
      </c>
      <c r="L24" s="837" t="s">
        <v>1818</v>
      </c>
      <c r="M24" s="838" t="s">
        <v>1693</v>
      </c>
      <c r="N24" s="838" t="s">
        <v>1694</v>
      </c>
      <c r="O24" s="838" t="s">
        <v>1692</v>
      </c>
      <c r="P24" s="836" t="s">
        <v>1693</v>
      </c>
      <c r="Q24" s="836" t="s">
        <v>1694</v>
      </c>
      <c r="R24" s="836" t="s">
        <v>1692</v>
      </c>
      <c r="S24" s="844" t="s">
        <v>1264</v>
      </c>
      <c r="T24" s="243">
        <f>(IF($E142&lt;&gt;0,$M$2,IF($L142&lt;&gt;0,$M$2,"")))</f>
      </c>
      <c r="U24" s="244"/>
      <c r="V24" s="930"/>
      <c r="W24" s="931"/>
      <c r="X24" s="930"/>
      <c r="Y24" s="931"/>
      <c r="Z24" s="244"/>
      <c r="AA24" s="929"/>
      <c r="AB24" s="929"/>
      <c r="AC24" s="929"/>
      <c r="AD24" s="929"/>
      <c r="AE24" s="478">
        <v>2015</v>
      </c>
      <c r="AF24" s="478">
        <v>2016</v>
      </c>
      <c r="AG24" s="478" t="s">
        <v>1827</v>
      </c>
      <c r="AH24" s="479" t="s">
        <v>204</v>
      </c>
    </row>
    <row r="25" spans="1:34" ht="18.75" thickBot="1">
      <c r="A25" s="463">
        <v>14</v>
      </c>
      <c r="I25" s="737"/>
      <c r="J25" s="462"/>
      <c r="K25" s="330" t="s">
        <v>1464</v>
      </c>
      <c r="L25" s="580" t="s">
        <v>205</v>
      </c>
      <c r="M25" s="331" t="s">
        <v>206</v>
      </c>
      <c r="N25" s="331" t="s">
        <v>1278</v>
      </c>
      <c r="O25" s="331" t="s">
        <v>1279</v>
      </c>
      <c r="P25" s="331" t="s">
        <v>1237</v>
      </c>
      <c r="Q25" s="331" t="s">
        <v>1819</v>
      </c>
      <c r="R25" s="331" t="s">
        <v>1820</v>
      </c>
      <c r="S25" s="580" t="s">
        <v>1834</v>
      </c>
      <c r="T25" s="243">
        <f>(IF($E142&lt;&gt;0,$M$2,IF($L142&lt;&gt;0,$M$2,"")))</f>
      </c>
      <c r="U25" s="244"/>
      <c r="V25" s="332" t="s">
        <v>207</v>
      </c>
      <c r="W25" s="332" t="s">
        <v>208</v>
      </c>
      <c r="X25" s="333" t="s">
        <v>209</v>
      </c>
      <c r="Y25" s="333" t="s">
        <v>210</v>
      </c>
      <c r="Z25" s="244"/>
      <c r="AA25" s="735" t="s">
        <v>211</v>
      </c>
      <c r="AB25" s="735" t="s">
        <v>212</v>
      </c>
      <c r="AC25" s="735" t="s">
        <v>213</v>
      </c>
      <c r="AD25" s="735" t="s">
        <v>214</v>
      </c>
      <c r="AE25" s="735" t="s">
        <v>1234</v>
      </c>
      <c r="AF25" s="735" t="s">
        <v>1235</v>
      </c>
      <c r="AG25" s="735" t="s">
        <v>1236</v>
      </c>
      <c r="AH25" s="480" t="s">
        <v>1237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1238</v>
      </c>
      <c r="W26" s="481" t="s">
        <v>1238</v>
      </c>
      <c r="X26" s="481" t="s">
        <v>1239</v>
      </c>
      <c r="Y26" s="481" t="s">
        <v>1240</v>
      </c>
      <c r="Z26" s="244"/>
      <c r="AA26" s="481" t="s">
        <v>1238</v>
      </c>
      <c r="AB26" s="481" t="s">
        <v>1238</v>
      </c>
      <c r="AC26" s="481" t="s">
        <v>1272</v>
      </c>
      <c r="AD26" s="481" t="s">
        <v>1242</v>
      </c>
      <c r="AE26" s="481" t="s">
        <v>1238</v>
      </c>
      <c r="AF26" s="481" t="s">
        <v>1238</v>
      </c>
      <c r="AG26" s="481" t="s">
        <v>1238</v>
      </c>
      <c r="AH26" s="341" t="s">
        <v>1243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1670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814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1273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918" t="s">
        <v>1466</v>
      </c>
      <c r="K30" s="881"/>
      <c r="L30" s="842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1467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1468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58" t="s">
        <v>1469</v>
      </c>
      <c r="K33" s="858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1470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1471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1097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1098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1099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84" t="s">
        <v>323</v>
      </c>
      <c r="K39" s="884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324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325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326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327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328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84" t="s">
        <v>1274</v>
      </c>
      <c r="K45" s="884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906" t="s">
        <v>330</v>
      </c>
      <c r="K46" s="906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331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332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333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334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335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336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337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338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339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340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341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342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343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344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345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494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346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61" t="s">
        <v>416</v>
      </c>
      <c r="K64" s="861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417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418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419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61" t="s">
        <v>1285</v>
      </c>
      <c r="K68" s="861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347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348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1275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350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351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61" t="s">
        <v>352</v>
      </c>
      <c r="K74" s="861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1667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353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902" t="s">
        <v>354</v>
      </c>
      <c r="K77" s="902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03" t="s">
        <v>355</v>
      </c>
      <c r="K78" s="932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03" t="s">
        <v>356</v>
      </c>
      <c r="K79" s="932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03" t="s">
        <v>357</v>
      </c>
      <c r="K80" s="932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901" t="s">
        <v>358</v>
      </c>
      <c r="K81" s="933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359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360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361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362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363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364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901" t="s">
        <v>365</v>
      </c>
      <c r="K88" s="901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366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1276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368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369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370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371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902" t="s">
        <v>372</v>
      </c>
      <c r="K95" s="907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905" t="s">
        <v>373</v>
      </c>
      <c r="K96" s="905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905" t="s">
        <v>374</v>
      </c>
      <c r="K97" s="905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901" t="s">
        <v>375</v>
      </c>
      <c r="K98" s="933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376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377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378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379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380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381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61" t="s">
        <v>382</v>
      </c>
      <c r="K105" s="861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383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1277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385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902" t="s">
        <v>386</v>
      </c>
      <c r="K109" s="902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905" t="s">
        <v>1244</v>
      </c>
      <c r="K110" s="905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03" t="s">
        <v>387</v>
      </c>
      <c r="K111" s="904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901" t="s">
        <v>420</v>
      </c>
      <c r="K112" s="901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421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422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900" t="s">
        <v>388</v>
      </c>
      <c r="K115" s="900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898" t="s">
        <v>389</v>
      </c>
      <c r="K116" s="898"/>
      <c r="L116" s="845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390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391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1120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1121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1122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1123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1124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899" t="s">
        <v>1125</v>
      </c>
      <c r="K124" s="899"/>
      <c r="L124" s="845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1668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1126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900" t="s">
        <v>1217</v>
      </c>
      <c r="K127" s="900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901" t="s">
        <v>1218</v>
      </c>
      <c r="K128" s="901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1219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1220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1221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1222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4" t="s">
        <v>1223</v>
      </c>
      <c r="K133" s="895"/>
      <c r="L133" s="845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1224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1225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1226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96" t="s">
        <v>1227</v>
      </c>
      <c r="K138" s="861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1228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1229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1230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1461</v>
      </c>
      <c r="K142" s="197" t="s">
        <v>1231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L23:O23"/>
    <mergeCell ref="P23:S23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J30:K30"/>
    <mergeCell ref="I14:K14"/>
    <mergeCell ref="I16:K16"/>
    <mergeCell ref="I19:K19"/>
    <mergeCell ref="J68:K68"/>
    <mergeCell ref="J46:K46"/>
    <mergeCell ref="J80:K80"/>
    <mergeCell ref="J97:K97"/>
    <mergeCell ref="J98:K98"/>
    <mergeCell ref="J39:K39"/>
    <mergeCell ref="J45:K45"/>
    <mergeCell ref="J74:K74"/>
    <mergeCell ref="J77:K77"/>
    <mergeCell ref="V23:V24"/>
    <mergeCell ref="W23:W24"/>
    <mergeCell ref="J128:K128"/>
    <mergeCell ref="J133:K133"/>
    <mergeCell ref="J88:K88"/>
    <mergeCell ref="J127:K127"/>
    <mergeCell ref="J81:K81"/>
    <mergeCell ref="J105:K105"/>
    <mergeCell ref="J78:K78"/>
    <mergeCell ref="J79:K79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</mergeCells>
  <conditionalFormatting sqref="Y30:Y63 AD30:AD63 AD68:AD141 Y68:Y141">
    <cfRule type="cellIs" priority="5" dxfId="15" operator="lessThan" stopIfTrue="1">
      <formula>0</formula>
    </cfRule>
  </conditionalFormatting>
  <conditionalFormatting sqref="Y28 AD28">
    <cfRule type="cellIs" priority="4" dxfId="16" operator="lessThan" stopIfTrue="1">
      <formula>0</formula>
    </cfRule>
  </conditionalFormatting>
  <conditionalFormatting sqref="AD64:AD67 Y64 Y66:Y67">
    <cfRule type="cellIs" priority="2" dxfId="15" operator="lessThan" stopIfTrue="1">
      <formula>0</formula>
    </cfRule>
  </conditionalFormatting>
  <conditionalFormatting sqref="Y65">
    <cfRule type="cellIs" priority="1" dxfId="15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1673</v>
      </c>
      <c r="B1" s="631" t="s">
        <v>1680</v>
      </c>
      <c r="C1" s="630"/>
    </row>
    <row r="2" spans="1:3" ht="31.5" customHeight="1">
      <c r="A2" s="730">
        <v>0</v>
      </c>
      <c r="B2" s="731" t="s">
        <v>756</v>
      </c>
      <c r="C2" s="732" t="s">
        <v>757</v>
      </c>
    </row>
    <row r="3" spans="1:4" ht="35.25" customHeight="1">
      <c r="A3" s="730">
        <v>17</v>
      </c>
      <c r="B3" s="733" t="s">
        <v>1687</v>
      </c>
      <c r="C3" s="732" t="s">
        <v>812</v>
      </c>
      <c r="D3" s="589"/>
    </row>
    <row r="4" spans="1:3" ht="35.25" customHeight="1">
      <c r="A4" s="730">
        <v>33</v>
      </c>
      <c r="B4" s="733" t="s">
        <v>813</v>
      </c>
      <c r="C4" s="732" t="s">
        <v>757</v>
      </c>
    </row>
    <row r="5" spans="1:3" ht="30">
      <c r="A5" s="730">
        <v>42</v>
      </c>
      <c r="B5" s="733" t="s">
        <v>1686</v>
      </c>
      <c r="C5" s="732" t="s">
        <v>812</v>
      </c>
    </row>
    <row r="6" spans="1:4" ht="30">
      <c r="A6" s="730">
        <v>96</v>
      </c>
      <c r="B6" s="733" t="s">
        <v>1684</v>
      </c>
      <c r="C6" s="732" t="s">
        <v>812</v>
      </c>
      <c r="D6" s="589"/>
    </row>
    <row r="7" spans="1:4" ht="30">
      <c r="A7" s="730">
        <v>97</v>
      </c>
      <c r="B7" s="733" t="s">
        <v>1683</v>
      </c>
      <c r="C7" s="732" t="s">
        <v>812</v>
      </c>
      <c r="D7" s="590"/>
    </row>
    <row r="8" spans="1:4" ht="30">
      <c r="A8" s="730">
        <v>98</v>
      </c>
      <c r="B8" s="733" t="s">
        <v>1685</v>
      </c>
      <c r="C8" s="732" t="s">
        <v>812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1673</v>
      </c>
      <c r="B10" s="631" t="s">
        <v>1679</v>
      </c>
      <c r="C10" s="630"/>
    </row>
    <row r="11" spans="1:3" ht="14.25">
      <c r="A11" s="709"/>
      <c r="B11" s="710" t="s">
        <v>814</v>
      </c>
      <c r="C11" s="709"/>
    </row>
    <row r="12" spans="1:3" ht="15.75">
      <c r="A12" s="711">
        <v>1101</v>
      </c>
      <c r="B12" s="712" t="s">
        <v>815</v>
      </c>
      <c r="C12" s="711">
        <v>1101</v>
      </c>
    </row>
    <row r="13" spans="1:3" ht="15.75">
      <c r="A13" s="711">
        <v>1103</v>
      </c>
      <c r="B13" s="713" t="s">
        <v>816</v>
      </c>
      <c r="C13" s="711">
        <v>1103</v>
      </c>
    </row>
    <row r="14" spans="1:3" ht="15.75">
      <c r="A14" s="711">
        <v>1104</v>
      </c>
      <c r="B14" s="714" t="s">
        <v>817</v>
      </c>
      <c r="C14" s="711">
        <v>1104</v>
      </c>
    </row>
    <row r="15" spans="1:3" ht="15.75">
      <c r="A15" s="711">
        <v>1105</v>
      </c>
      <c r="B15" s="714" t="s">
        <v>818</v>
      </c>
      <c r="C15" s="711">
        <v>1105</v>
      </c>
    </row>
    <row r="16" spans="1:3" ht="15.75">
      <c r="A16" s="711">
        <v>1106</v>
      </c>
      <c r="B16" s="714" t="s">
        <v>819</v>
      </c>
      <c r="C16" s="711">
        <v>1106</v>
      </c>
    </row>
    <row r="17" spans="1:3" ht="15.75">
      <c r="A17" s="711">
        <v>1107</v>
      </c>
      <c r="B17" s="714" t="s">
        <v>820</v>
      </c>
      <c r="C17" s="711">
        <v>1107</v>
      </c>
    </row>
    <row r="18" spans="1:3" ht="15.75">
      <c r="A18" s="711">
        <v>1108</v>
      </c>
      <c r="B18" s="714" t="s">
        <v>821</v>
      </c>
      <c r="C18" s="711">
        <v>1108</v>
      </c>
    </row>
    <row r="19" spans="1:3" ht="15.75">
      <c r="A19" s="711">
        <v>1111</v>
      </c>
      <c r="B19" s="715" t="s">
        <v>822</v>
      </c>
      <c r="C19" s="711">
        <v>1111</v>
      </c>
    </row>
    <row r="20" spans="1:3" ht="15.75">
      <c r="A20" s="711">
        <v>1115</v>
      </c>
      <c r="B20" s="715" t="s">
        <v>823</v>
      </c>
      <c r="C20" s="711">
        <v>1115</v>
      </c>
    </row>
    <row r="21" spans="1:3" ht="15.75">
      <c r="A21" s="711">
        <v>1116</v>
      </c>
      <c r="B21" s="715" t="s">
        <v>824</v>
      </c>
      <c r="C21" s="711">
        <v>1116</v>
      </c>
    </row>
    <row r="22" spans="1:3" ht="15.75">
      <c r="A22" s="711">
        <v>1117</v>
      </c>
      <c r="B22" s="715" t="s">
        <v>825</v>
      </c>
      <c r="C22" s="711">
        <v>1117</v>
      </c>
    </row>
    <row r="23" spans="1:3" ht="15.75">
      <c r="A23" s="711">
        <v>1121</v>
      </c>
      <c r="B23" s="714" t="s">
        <v>826</v>
      </c>
      <c r="C23" s="711">
        <v>1121</v>
      </c>
    </row>
    <row r="24" spans="1:3" ht="15.75">
      <c r="A24" s="711">
        <v>1122</v>
      </c>
      <c r="B24" s="714" t="s">
        <v>827</v>
      </c>
      <c r="C24" s="711">
        <v>1122</v>
      </c>
    </row>
    <row r="25" spans="1:3" ht="15.75">
      <c r="A25" s="711">
        <v>1123</v>
      </c>
      <c r="B25" s="714" t="s">
        <v>828</v>
      </c>
      <c r="C25" s="711">
        <v>1123</v>
      </c>
    </row>
    <row r="26" spans="1:3" ht="15.75">
      <c r="A26" s="711">
        <v>1125</v>
      </c>
      <c r="B26" s="716" t="s">
        <v>829</v>
      </c>
      <c r="C26" s="711">
        <v>1125</v>
      </c>
    </row>
    <row r="27" spans="1:3" ht="15.75">
      <c r="A27" s="711">
        <v>1128</v>
      </c>
      <c r="B27" s="714" t="s">
        <v>830</v>
      </c>
      <c r="C27" s="711">
        <v>1128</v>
      </c>
    </row>
    <row r="28" spans="1:3" ht="15.75">
      <c r="A28" s="711">
        <v>1139</v>
      </c>
      <c r="B28" s="717" t="s">
        <v>831</v>
      </c>
      <c r="C28" s="711">
        <v>1139</v>
      </c>
    </row>
    <row r="29" spans="1:3" ht="15.75">
      <c r="A29" s="711">
        <v>1141</v>
      </c>
      <c r="B29" s="715" t="s">
        <v>832</v>
      </c>
      <c r="C29" s="711">
        <v>1141</v>
      </c>
    </row>
    <row r="30" spans="1:3" ht="15.75">
      <c r="A30" s="711">
        <v>1142</v>
      </c>
      <c r="B30" s="714" t="s">
        <v>833</v>
      </c>
      <c r="C30" s="711">
        <v>1142</v>
      </c>
    </row>
    <row r="31" spans="1:3" ht="15.75">
      <c r="A31" s="711">
        <v>1143</v>
      </c>
      <c r="B31" s="715" t="s">
        <v>834</v>
      </c>
      <c r="C31" s="711">
        <v>1143</v>
      </c>
    </row>
    <row r="32" spans="1:3" ht="15.75">
      <c r="A32" s="711">
        <v>1144</v>
      </c>
      <c r="B32" s="715" t="s">
        <v>835</v>
      </c>
      <c r="C32" s="711">
        <v>1144</v>
      </c>
    </row>
    <row r="33" spans="1:3" ht="15.75">
      <c r="A33" s="711">
        <v>1145</v>
      </c>
      <c r="B33" s="714" t="s">
        <v>836</v>
      </c>
      <c r="C33" s="711">
        <v>1145</v>
      </c>
    </row>
    <row r="34" spans="1:3" ht="15.75">
      <c r="A34" s="711">
        <v>1146</v>
      </c>
      <c r="B34" s="715" t="s">
        <v>837</v>
      </c>
      <c r="C34" s="711">
        <v>1146</v>
      </c>
    </row>
    <row r="35" spans="1:3" ht="15.75">
      <c r="A35" s="711">
        <v>1147</v>
      </c>
      <c r="B35" s="715" t="s">
        <v>838</v>
      </c>
      <c r="C35" s="711">
        <v>1147</v>
      </c>
    </row>
    <row r="36" spans="1:3" ht="15.75">
      <c r="A36" s="711">
        <v>1148</v>
      </c>
      <c r="B36" s="715" t="s">
        <v>839</v>
      </c>
      <c r="C36" s="711">
        <v>1148</v>
      </c>
    </row>
    <row r="37" spans="1:3" ht="15.75">
      <c r="A37" s="711">
        <v>1149</v>
      </c>
      <c r="B37" s="715" t="s">
        <v>840</v>
      </c>
      <c r="C37" s="711">
        <v>1149</v>
      </c>
    </row>
    <row r="38" spans="1:3" ht="15.75">
      <c r="A38" s="711">
        <v>1151</v>
      </c>
      <c r="B38" s="715" t="s">
        <v>841</v>
      </c>
      <c r="C38" s="711">
        <v>1151</v>
      </c>
    </row>
    <row r="39" spans="1:3" ht="15.75">
      <c r="A39" s="711">
        <v>1158</v>
      </c>
      <c r="B39" s="714" t="s">
        <v>842</v>
      </c>
      <c r="C39" s="711">
        <v>1158</v>
      </c>
    </row>
    <row r="40" spans="1:3" ht="15.75">
      <c r="A40" s="711">
        <v>1161</v>
      </c>
      <c r="B40" s="714" t="s">
        <v>843</v>
      </c>
      <c r="C40" s="711">
        <v>1161</v>
      </c>
    </row>
    <row r="41" spans="1:3" ht="15.75">
      <c r="A41" s="711">
        <v>1162</v>
      </c>
      <c r="B41" s="714" t="s">
        <v>844</v>
      </c>
      <c r="C41" s="711">
        <v>1162</v>
      </c>
    </row>
    <row r="42" spans="1:3" ht="15.75">
      <c r="A42" s="711">
        <v>1163</v>
      </c>
      <c r="B42" s="714" t="s">
        <v>845</v>
      </c>
      <c r="C42" s="711">
        <v>1163</v>
      </c>
    </row>
    <row r="43" spans="1:3" ht="15.75">
      <c r="A43" s="711">
        <v>1168</v>
      </c>
      <c r="B43" s="714" t="s">
        <v>846</v>
      </c>
      <c r="C43" s="711">
        <v>1168</v>
      </c>
    </row>
    <row r="44" spans="1:3" ht="15.75">
      <c r="A44" s="711">
        <v>1179</v>
      </c>
      <c r="B44" s="715" t="s">
        <v>847</v>
      </c>
      <c r="C44" s="711">
        <v>1179</v>
      </c>
    </row>
    <row r="45" spans="1:3" ht="15.75">
      <c r="A45" s="711">
        <v>2201</v>
      </c>
      <c r="B45" s="715" t="s">
        <v>848</v>
      </c>
      <c r="C45" s="711">
        <v>2201</v>
      </c>
    </row>
    <row r="46" spans="1:3" ht="15.75">
      <c r="A46" s="711">
        <v>2205</v>
      </c>
      <c r="B46" s="714" t="s">
        <v>849</v>
      </c>
      <c r="C46" s="711">
        <v>2205</v>
      </c>
    </row>
    <row r="47" spans="1:3" ht="15.75">
      <c r="A47" s="711">
        <v>2206</v>
      </c>
      <c r="B47" s="717" t="s">
        <v>850</v>
      </c>
      <c r="C47" s="711">
        <v>2206</v>
      </c>
    </row>
    <row r="48" spans="1:3" ht="15.75">
      <c r="A48" s="711">
        <v>2215</v>
      </c>
      <c r="B48" s="714" t="s">
        <v>851</v>
      </c>
      <c r="C48" s="711">
        <v>2215</v>
      </c>
    </row>
    <row r="49" spans="1:3" ht="15.75">
      <c r="A49" s="711">
        <v>2218</v>
      </c>
      <c r="B49" s="714" t="s">
        <v>852</v>
      </c>
      <c r="C49" s="711">
        <v>2218</v>
      </c>
    </row>
    <row r="50" spans="1:3" ht="15.75">
      <c r="A50" s="711">
        <v>2219</v>
      </c>
      <c r="B50" s="714" t="s">
        <v>853</v>
      </c>
      <c r="C50" s="711">
        <v>2219</v>
      </c>
    </row>
    <row r="51" spans="1:3" ht="15.75">
      <c r="A51" s="711">
        <v>2221</v>
      </c>
      <c r="B51" s="715" t="s">
        <v>854</v>
      </c>
      <c r="C51" s="711">
        <v>2221</v>
      </c>
    </row>
    <row r="52" spans="1:3" ht="15.75">
      <c r="A52" s="711">
        <v>2222</v>
      </c>
      <c r="B52" s="718" t="s">
        <v>855</v>
      </c>
      <c r="C52" s="711">
        <v>2222</v>
      </c>
    </row>
    <row r="53" spans="1:3" ht="15.75">
      <c r="A53" s="711">
        <v>2223</v>
      </c>
      <c r="B53" s="718" t="s">
        <v>856</v>
      </c>
      <c r="C53" s="711">
        <v>2223</v>
      </c>
    </row>
    <row r="54" spans="1:3" ht="15.75">
      <c r="A54" s="711">
        <v>2224</v>
      </c>
      <c r="B54" s="717" t="s">
        <v>857</v>
      </c>
      <c r="C54" s="711">
        <v>2224</v>
      </c>
    </row>
    <row r="55" spans="1:3" ht="15.75">
      <c r="A55" s="711">
        <v>2225</v>
      </c>
      <c r="B55" s="714" t="s">
        <v>858</v>
      </c>
      <c r="C55" s="711">
        <v>2225</v>
      </c>
    </row>
    <row r="56" spans="1:3" ht="15.75">
      <c r="A56" s="711">
        <v>2228</v>
      </c>
      <c r="B56" s="714" t="s">
        <v>859</v>
      </c>
      <c r="C56" s="711">
        <v>2228</v>
      </c>
    </row>
    <row r="57" spans="1:3" ht="15.75">
      <c r="A57" s="711">
        <v>2239</v>
      </c>
      <c r="B57" s="715" t="s">
        <v>860</v>
      </c>
      <c r="C57" s="711">
        <v>2239</v>
      </c>
    </row>
    <row r="58" spans="1:3" ht="15.75">
      <c r="A58" s="711">
        <v>2241</v>
      </c>
      <c r="B58" s="718" t="s">
        <v>861</v>
      </c>
      <c r="C58" s="711">
        <v>2241</v>
      </c>
    </row>
    <row r="59" spans="1:3" ht="15.75">
      <c r="A59" s="711">
        <v>2242</v>
      </c>
      <c r="B59" s="718" t="s">
        <v>862</v>
      </c>
      <c r="C59" s="711">
        <v>2242</v>
      </c>
    </row>
    <row r="60" spans="1:3" ht="15.75">
      <c r="A60" s="711">
        <v>2243</v>
      </c>
      <c r="B60" s="718" t="s">
        <v>863</v>
      </c>
      <c r="C60" s="711">
        <v>2243</v>
      </c>
    </row>
    <row r="61" spans="1:3" ht="15.75">
      <c r="A61" s="711">
        <v>2244</v>
      </c>
      <c r="B61" s="718" t="s">
        <v>864</v>
      </c>
      <c r="C61" s="711">
        <v>2244</v>
      </c>
    </row>
    <row r="62" spans="1:3" ht="15.75">
      <c r="A62" s="711">
        <v>2245</v>
      </c>
      <c r="B62" s="719" t="s">
        <v>865</v>
      </c>
      <c r="C62" s="711">
        <v>2245</v>
      </c>
    </row>
    <row r="63" spans="1:3" ht="15.75">
      <c r="A63" s="711">
        <v>2246</v>
      </c>
      <c r="B63" s="718" t="s">
        <v>866</v>
      </c>
      <c r="C63" s="711">
        <v>2246</v>
      </c>
    </row>
    <row r="64" spans="1:3" ht="15.75">
      <c r="A64" s="711">
        <v>2247</v>
      </c>
      <c r="B64" s="718" t="s">
        <v>867</v>
      </c>
      <c r="C64" s="711">
        <v>2247</v>
      </c>
    </row>
    <row r="65" spans="1:3" ht="15.75">
      <c r="A65" s="711">
        <v>2248</v>
      </c>
      <c r="B65" s="718" t="s">
        <v>868</v>
      </c>
      <c r="C65" s="711">
        <v>2248</v>
      </c>
    </row>
    <row r="66" spans="1:3" ht="15.75">
      <c r="A66" s="711">
        <v>2249</v>
      </c>
      <c r="B66" s="718" t="s">
        <v>869</v>
      </c>
      <c r="C66" s="711">
        <v>2249</v>
      </c>
    </row>
    <row r="67" spans="1:3" ht="15.75">
      <c r="A67" s="711">
        <v>2258</v>
      </c>
      <c r="B67" s="714" t="s">
        <v>870</v>
      </c>
      <c r="C67" s="711">
        <v>2258</v>
      </c>
    </row>
    <row r="68" spans="1:3" ht="15.75">
      <c r="A68" s="711">
        <v>2259</v>
      </c>
      <c r="B68" s="717" t="s">
        <v>871</v>
      </c>
      <c r="C68" s="711">
        <v>2259</v>
      </c>
    </row>
    <row r="69" spans="1:3" ht="15.75">
      <c r="A69" s="711">
        <v>2261</v>
      </c>
      <c r="B69" s="715" t="s">
        <v>872</v>
      </c>
      <c r="C69" s="711">
        <v>2261</v>
      </c>
    </row>
    <row r="70" spans="1:3" ht="15.75">
      <c r="A70" s="711">
        <v>2268</v>
      </c>
      <c r="B70" s="714" t="s">
        <v>873</v>
      </c>
      <c r="C70" s="711">
        <v>2268</v>
      </c>
    </row>
    <row r="71" spans="1:3" ht="15.75">
      <c r="A71" s="711">
        <v>2279</v>
      </c>
      <c r="B71" s="715" t="s">
        <v>874</v>
      </c>
      <c r="C71" s="711">
        <v>2279</v>
      </c>
    </row>
    <row r="72" spans="1:3" ht="15.75">
      <c r="A72" s="711">
        <v>2281</v>
      </c>
      <c r="B72" s="717" t="s">
        <v>875</v>
      </c>
      <c r="C72" s="711">
        <v>2281</v>
      </c>
    </row>
    <row r="73" spans="1:3" ht="15.75">
      <c r="A73" s="711">
        <v>2282</v>
      </c>
      <c r="B73" s="717" t="s">
        <v>876</v>
      </c>
      <c r="C73" s="711">
        <v>2282</v>
      </c>
    </row>
    <row r="74" spans="1:3" ht="15.75">
      <c r="A74" s="711">
        <v>2283</v>
      </c>
      <c r="B74" s="717" t="s">
        <v>877</v>
      </c>
      <c r="C74" s="711">
        <v>2283</v>
      </c>
    </row>
    <row r="75" spans="1:3" ht="15.75">
      <c r="A75" s="711">
        <v>2284</v>
      </c>
      <c r="B75" s="717" t="s">
        <v>878</v>
      </c>
      <c r="C75" s="711">
        <v>2284</v>
      </c>
    </row>
    <row r="76" spans="1:3" ht="15.75">
      <c r="A76" s="711">
        <v>2285</v>
      </c>
      <c r="B76" s="717" t="s">
        <v>879</v>
      </c>
      <c r="C76" s="711">
        <v>2285</v>
      </c>
    </row>
    <row r="77" spans="1:3" ht="15.75">
      <c r="A77" s="711">
        <v>2288</v>
      </c>
      <c r="B77" s="717" t="s">
        <v>880</v>
      </c>
      <c r="C77" s="711">
        <v>2288</v>
      </c>
    </row>
    <row r="78" spans="1:3" ht="15.75">
      <c r="A78" s="711">
        <v>2289</v>
      </c>
      <c r="B78" s="717" t="s">
        <v>881</v>
      </c>
      <c r="C78" s="711">
        <v>2289</v>
      </c>
    </row>
    <row r="79" spans="1:3" ht="15.75">
      <c r="A79" s="711">
        <v>3301</v>
      </c>
      <c r="B79" s="714" t="s">
        <v>882</v>
      </c>
      <c r="C79" s="711">
        <v>3301</v>
      </c>
    </row>
    <row r="80" spans="1:3" ht="15.75">
      <c r="A80" s="711">
        <v>3311</v>
      </c>
      <c r="B80" s="714" t="s">
        <v>883</v>
      </c>
      <c r="C80" s="711">
        <v>3311</v>
      </c>
    </row>
    <row r="81" spans="1:3" ht="15.75">
      <c r="A81" s="711">
        <v>3312</v>
      </c>
      <c r="B81" s="715" t="s">
        <v>884</v>
      </c>
      <c r="C81" s="711">
        <v>3312</v>
      </c>
    </row>
    <row r="82" spans="1:3" ht="15.75">
      <c r="A82" s="711">
        <v>3314</v>
      </c>
      <c r="B82" s="714" t="s">
        <v>885</v>
      </c>
      <c r="C82" s="711">
        <v>3314</v>
      </c>
    </row>
    <row r="83" spans="1:3" ht="15.75">
      <c r="A83" s="711">
        <v>3315</v>
      </c>
      <c r="B83" s="714" t="s">
        <v>886</v>
      </c>
      <c r="C83" s="711">
        <v>3315</v>
      </c>
    </row>
    <row r="84" spans="1:3" ht="15.75">
      <c r="A84" s="711">
        <v>3318</v>
      </c>
      <c r="B84" s="717" t="s">
        <v>887</v>
      </c>
      <c r="C84" s="711">
        <v>3318</v>
      </c>
    </row>
    <row r="85" spans="1:3" ht="15.75">
      <c r="A85" s="711">
        <v>3321</v>
      </c>
      <c r="B85" s="714" t="s">
        <v>888</v>
      </c>
      <c r="C85" s="711">
        <v>3321</v>
      </c>
    </row>
    <row r="86" spans="1:3" ht="15.75">
      <c r="A86" s="711">
        <v>3322</v>
      </c>
      <c r="B86" s="715" t="s">
        <v>889</v>
      </c>
      <c r="C86" s="711">
        <v>3322</v>
      </c>
    </row>
    <row r="87" spans="1:3" ht="15.75">
      <c r="A87" s="711">
        <v>3324</v>
      </c>
      <c r="B87" s="717" t="s">
        <v>890</v>
      </c>
      <c r="C87" s="711">
        <v>3324</v>
      </c>
    </row>
    <row r="88" spans="1:3" ht="15.75">
      <c r="A88" s="711">
        <v>3325</v>
      </c>
      <c r="B88" s="715" t="s">
        <v>891</v>
      </c>
      <c r="C88" s="711">
        <v>3325</v>
      </c>
    </row>
    <row r="89" spans="1:3" ht="15.75">
      <c r="A89" s="711">
        <v>3326</v>
      </c>
      <c r="B89" s="714" t="s">
        <v>892</v>
      </c>
      <c r="C89" s="711">
        <v>3326</v>
      </c>
    </row>
    <row r="90" spans="1:3" ht="15.75">
      <c r="A90" s="711">
        <v>3332</v>
      </c>
      <c r="B90" s="714" t="s">
        <v>893</v>
      </c>
      <c r="C90" s="711">
        <v>3332</v>
      </c>
    </row>
    <row r="91" spans="1:3" ht="15.75">
      <c r="A91" s="711">
        <v>3333</v>
      </c>
      <c r="B91" s="715" t="s">
        <v>894</v>
      </c>
      <c r="C91" s="711">
        <v>3333</v>
      </c>
    </row>
    <row r="92" spans="1:3" ht="15.75">
      <c r="A92" s="711">
        <v>3334</v>
      </c>
      <c r="B92" s="715" t="s">
        <v>1010</v>
      </c>
      <c r="C92" s="711">
        <v>3334</v>
      </c>
    </row>
    <row r="93" spans="1:3" ht="15.75">
      <c r="A93" s="711">
        <v>3336</v>
      </c>
      <c r="B93" s="715" t="s">
        <v>1011</v>
      </c>
      <c r="C93" s="711">
        <v>3336</v>
      </c>
    </row>
    <row r="94" spans="1:3" ht="15.75">
      <c r="A94" s="711">
        <v>3337</v>
      </c>
      <c r="B94" s="714" t="s">
        <v>1012</v>
      </c>
      <c r="C94" s="711">
        <v>3337</v>
      </c>
    </row>
    <row r="95" spans="1:3" ht="15.75">
      <c r="A95" s="711">
        <v>3341</v>
      </c>
      <c r="B95" s="715" t="s">
        <v>1013</v>
      </c>
      <c r="C95" s="711">
        <v>3341</v>
      </c>
    </row>
    <row r="96" spans="1:3" ht="15.75">
      <c r="A96" s="711">
        <v>3349</v>
      </c>
      <c r="B96" s="715" t="s">
        <v>895</v>
      </c>
      <c r="C96" s="711">
        <v>3349</v>
      </c>
    </row>
    <row r="97" spans="1:3" ht="15.75">
      <c r="A97" s="711">
        <v>3359</v>
      </c>
      <c r="B97" s="715" t="s">
        <v>896</v>
      </c>
      <c r="C97" s="711">
        <v>3359</v>
      </c>
    </row>
    <row r="98" spans="1:3" ht="15.75">
      <c r="A98" s="711">
        <v>3369</v>
      </c>
      <c r="B98" s="715" t="s">
        <v>897</v>
      </c>
      <c r="C98" s="711">
        <v>3369</v>
      </c>
    </row>
    <row r="99" spans="1:3" ht="15.75">
      <c r="A99" s="711">
        <v>3388</v>
      </c>
      <c r="B99" s="714" t="s">
        <v>898</v>
      </c>
      <c r="C99" s="711">
        <v>3388</v>
      </c>
    </row>
    <row r="100" spans="1:3" ht="15.75">
      <c r="A100" s="711">
        <v>3389</v>
      </c>
      <c r="B100" s="715" t="s">
        <v>899</v>
      </c>
      <c r="C100" s="711">
        <v>3389</v>
      </c>
    </row>
    <row r="101" spans="1:3" ht="15.75">
      <c r="A101" s="711">
        <v>4401</v>
      </c>
      <c r="B101" s="714" t="s">
        <v>900</v>
      </c>
      <c r="C101" s="711">
        <v>4401</v>
      </c>
    </row>
    <row r="102" spans="1:3" ht="15.75">
      <c r="A102" s="711">
        <v>4412</v>
      </c>
      <c r="B102" s="717" t="s">
        <v>901</v>
      </c>
      <c r="C102" s="711">
        <v>4412</v>
      </c>
    </row>
    <row r="103" spans="1:3" ht="15.75">
      <c r="A103" s="711">
        <v>4415</v>
      </c>
      <c r="B103" s="715" t="s">
        <v>902</v>
      </c>
      <c r="C103" s="711">
        <v>4415</v>
      </c>
    </row>
    <row r="104" spans="1:3" ht="15.75">
      <c r="A104" s="711">
        <v>4418</v>
      </c>
      <c r="B104" s="715" t="s">
        <v>903</v>
      </c>
      <c r="C104" s="711">
        <v>4418</v>
      </c>
    </row>
    <row r="105" spans="1:3" ht="15.75">
      <c r="A105" s="711">
        <v>4429</v>
      </c>
      <c r="B105" s="714" t="s">
        <v>904</v>
      </c>
      <c r="C105" s="711">
        <v>4429</v>
      </c>
    </row>
    <row r="106" spans="1:3" ht="15.75">
      <c r="A106" s="711">
        <v>4431</v>
      </c>
      <c r="B106" s="715" t="s">
        <v>905</v>
      </c>
      <c r="C106" s="711">
        <v>4431</v>
      </c>
    </row>
    <row r="107" spans="1:3" ht="15.75">
      <c r="A107" s="711">
        <v>4433</v>
      </c>
      <c r="B107" s="715" t="s">
        <v>906</v>
      </c>
      <c r="C107" s="711">
        <v>4433</v>
      </c>
    </row>
    <row r="108" spans="1:3" ht="15.75">
      <c r="A108" s="711">
        <v>4436</v>
      </c>
      <c r="B108" s="715" t="s">
        <v>907</v>
      </c>
      <c r="C108" s="711">
        <v>4436</v>
      </c>
    </row>
    <row r="109" spans="1:3" ht="15.75">
      <c r="A109" s="711">
        <v>4437</v>
      </c>
      <c r="B109" s="716" t="s">
        <v>908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504</v>
      </c>
      <c r="C118" s="711">
        <v>4458</v>
      </c>
    </row>
    <row r="119" spans="1:3" ht="15.75">
      <c r="A119" s="711">
        <v>4459</v>
      </c>
      <c r="B119" s="724" t="s">
        <v>1666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1047</v>
      </c>
      <c r="C127" s="711">
        <v>5513</v>
      </c>
    </row>
    <row r="128" spans="1:3" ht="15.75">
      <c r="A128" s="711">
        <v>5514</v>
      </c>
      <c r="B128" s="722" t="s">
        <v>1048</v>
      </c>
      <c r="C128" s="711">
        <v>5514</v>
      </c>
    </row>
    <row r="129" spans="1:3" ht="15.75">
      <c r="A129" s="711">
        <v>5515</v>
      </c>
      <c r="B129" s="722" t="s">
        <v>1049</v>
      </c>
      <c r="C129" s="711">
        <v>5515</v>
      </c>
    </row>
    <row r="130" spans="1:3" ht="15.75">
      <c r="A130" s="711">
        <v>5516</v>
      </c>
      <c r="B130" s="722" t="s">
        <v>1050</v>
      </c>
      <c r="C130" s="711">
        <v>5516</v>
      </c>
    </row>
    <row r="131" spans="1:3" ht="15.75">
      <c r="A131" s="711">
        <v>5517</v>
      </c>
      <c r="B131" s="722" t="s">
        <v>1051</v>
      </c>
      <c r="C131" s="711">
        <v>5517</v>
      </c>
    </row>
    <row r="132" spans="1:3" ht="15.75">
      <c r="A132" s="711">
        <v>5518</v>
      </c>
      <c r="B132" s="714" t="s">
        <v>1052</v>
      </c>
      <c r="C132" s="711">
        <v>5518</v>
      </c>
    </row>
    <row r="133" spans="1:3" ht="15.75">
      <c r="A133" s="711">
        <v>5519</v>
      </c>
      <c r="B133" s="714" t="s">
        <v>1053</v>
      </c>
      <c r="C133" s="711">
        <v>5519</v>
      </c>
    </row>
    <row r="134" spans="1:3" ht="15.75">
      <c r="A134" s="711">
        <v>5521</v>
      </c>
      <c r="B134" s="714" t="s">
        <v>1054</v>
      </c>
      <c r="C134" s="711">
        <v>5521</v>
      </c>
    </row>
    <row r="135" spans="1:3" ht="15.75">
      <c r="A135" s="711">
        <v>5522</v>
      </c>
      <c r="B135" s="725" t="s">
        <v>1055</v>
      </c>
      <c r="C135" s="711">
        <v>5522</v>
      </c>
    </row>
    <row r="136" spans="1:3" ht="15.75">
      <c r="A136" s="711">
        <v>5524</v>
      </c>
      <c r="B136" s="712" t="s">
        <v>1056</v>
      </c>
      <c r="C136" s="711">
        <v>5524</v>
      </c>
    </row>
    <row r="137" spans="1:3" ht="15.75">
      <c r="A137" s="711">
        <v>5525</v>
      </c>
      <c r="B137" s="719" t="s">
        <v>1057</v>
      </c>
      <c r="C137" s="711">
        <v>5525</v>
      </c>
    </row>
    <row r="138" spans="1:3" ht="15.75">
      <c r="A138" s="711">
        <v>5526</v>
      </c>
      <c r="B138" s="716" t="s">
        <v>1058</v>
      </c>
      <c r="C138" s="711">
        <v>5526</v>
      </c>
    </row>
    <row r="139" spans="1:3" ht="15.75">
      <c r="A139" s="711">
        <v>5527</v>
      </c>
      <c r="B139" s="716" t="s">
        <v>1059</v>
      </c>
      <c r="C139" s="711">
        <v>5527</v>
      </c>
    </row>
    <row r="140" spans="1:3" ht="15.75">
      <c r="A140" s="711">
        <v>5528</v>
      </c>
      <c r="B140" s="716" t="s">
        <v>1060</v>
      </c>
      <c r="C140" s="711">
        <v>5528</v>
      </c>
    </row>
    <row r="141" spans="1:3" ht="15.75">
      <c r="A141" s="711">
        <v>5529</v>
      </c>
      <c r="B141" s="716" t="s">
        <v>1061</v>
      </c>
      <c r="C141" s="711">
        <v>5529</v>
      </c>
    </row>
    <row r="142" spans="1:3" ht="15.75">
      <c r="A142" s="711">
        <v>5530</v>
      </c>
      <c r="B142" s="716" t="s">
        <v>1062</v>
      </c>
      <c r="C142" s="711">
        <v>5530</v>
      </c>
    </row>
    <row r="143" spans="1:3" ht="15.75">
      <c r="A143" s="711">
        <v>5531</v>
      </c>
      <c r="B143" s="719" t="s">
        <v>1063</v>
      </c>
      <c r="C143" s="711">
        <v>5531</v>
      </c>
    </row>
    <row r="144" spans="1:3" ht="15.75">
      <c r="A144" s="711">
        <v>5532</v>
      </c>
      <c r="B144" s="725" t="s">
        <v>1064</v>
      </c>
      <c r="C144" s="711">
        <v>5532</v>
      </c>
    </row>
    <row r="145" spans="1:3" ht="15.75">
      <c r="A145" s="711">
        <v>5533</v>
      </c>
      <c r="B145" s="725" t="s">
        <v>1065</v>
      </c>
      <c r="C145" s="711">
        <v>5533</v>
      </c>
    </row>
    <row r="146" spans="1:3" ht="15">
      <c r="A146" s="726">
        <v>5534</v>
      </c>
      <c r="B146" s="725" t="s">
        <v>1066</v>
      </c>
      <c r="C146" s="726">
        <v>5534</v>
      </c>
    </row>
    <row r="147" spans="1:3" ht="15">
      <c r="A147" s="726">
        <v>5535</v>
      </c>
      <c r="B147" s="725" t="s">
        <v>1067</v>
      </c>
      <c r="C147" s="726">
        <v>5535</v>
      </c>
    </row>
    <row r="148" spans="1:3" ht="15.75">
      <c r="A148" s="711">
        <v>5538</v>
      </c>
      <c r="B148" s="719" t="s">
        <v>1068</v>
      </c>
      <c r="C148" s="711">
        <v>5538</v>
      </c>
    </row>
    <row r="149" spans="1:3" ht="15.75">
      <c r="A149" s="711">
        <v>5540</v>
      </c>
      <c r="B149" s="725" t="s">
        <v>1069</v>
      </c>
      <c r="C149" s="711">
        <v>5540</v>
      </c>
    </row>
    <row r="150" spans="1:3" ht="15.75">
      <c r="A150" s="711">
        <v>5541</v>
      </c>
      <c r="B150" s="725" t="s">
        <v>1070</v>
      </c>
      <c r="C150" s="711">
        <v>5541</v>
      </c>
    </row>
    <row r="151" spans="1:3" ht="15.75">
      <c r="A151" s="711">
        <v>5545</v>
      </c>
      <c r="B151" s="725" t="s">
        <v>1071</v>
      </c>
      <c r="C151" s="711">
        <v>5545</v>
      </c>
    </row>
    <row r="152" spans="1:3" ht="15.75">
      <c r="A152" s="711">
        <v>5546</v>
      </c>
      <c r="B152" s="725" t="s">
        <v>1072</v>
      </c>
      <c r="C152" s="711">
        <v>5546</v>
      </c>
    </row>
    <row r="153" spans="1:3" ht="15.75">
      <c r="A153" s="711">
        <v>5547</v>
      </c>
      <c r="B153" s="725" t="s">
        <v>1073</v>
      </c>
      <c r="C153" s="711">
        <v>5547</v>
      </c>
    </row>
    <row r="154" spans="1:3" ht="15.75">
      <c r="A154" s="711">
        <v>5548</v>
      </c>
      <c r="B154" s="725" t="s">
        <v>1074</v>
      </c>
      <c r="C154" s="711">
        <v>5548</v>
      </c>
    </row>
    <row r="155" spans="1:3" ht="15.75">
      <c r="A155" s="711">
        <v>5550</v>
      </c>
      <c r="B155" s="725" t="s">
        <v>1075</v>
      </c>
      <c r="C155" s="711">
        <v>5550</v>
      </c>
    </row>
    <row r="156" spans="1:3" ht="15.75">
      <c r="A156" s="711">
        <v>5551</v>
      </c>
      <c r="B156" s="725" t="s">
        <v>1076</v>
      </c>
      <c r="C156" s="711">
        <v>5551</v>
      </c>
    </row>
    <row r="157" spans="1:3" ht="15.75">
      <c r="A157" s="711">
        <v>5553</v>
      </c>
      <c r="B157" s="725" t="s">
        <v>1077</v>
      </c>
      <c r="C157" s="711">
        <v>5553</v>
      </c>
    </row>
    <row r="158" spans="1:3" ht="15.75">
      <c r="A158" s="711">
        <v>5554</v>
      </c>
      <c r="B158" s="719" t="s">
        <v>1078</v>
      </c>
      <c r="C158" s="711">
        <v>5554</v>
      </c>
    </row>
    <row r="159" spans="1:3" ht="15.75">
      <c r="A159" s="711">
        <v>5556</v>
      </c>
      <c r="B159" s="715" t="s">
        <v>1079</v>
      </c>
      <c r="C159" s="711">
        <v>5556</v>
      </c>
    </row>
    <row r="160" spans="1:3" ht="15.75">
      <c r="A160" s="711">
        <v>5561</v>
      </c>
      <c r="B160" s="727" t="s">
        <v>1080</v>
      </c>
      <c r="C160" s="711">
        <v>5561</v>
      </c>
    </row>
    <row r="161" spans="1:3" ht="15.75">
      <c r="A161" s="711">
        <v>5562</v>
      </c>
      <c r="B161" s="727" t="s">
        <v>1081</v>
      </c>
      <c r="C161" s="711">
        <v>5562</v>
      </c>
    </row>
    <row r="162" spans="1:3" ht="15.75">
      <c r="A162" s="711">
        <v>5588</v>
      </c>
      <c r="B162" s="714" t="s">
        <v>1082</v>
      </c>
      <c r="C162" s="711">
        <v>5588</v>
      </c>
    </row>
    <row r="163" spans="1:3" ht="15.75">
      <c r="A163" s="711">
        <v>5589</v>
      </c>
      <c r="B163" s="714" t="s">
        <v>1083</v>
      </c>
      <c r="C163" s="711">
        <v>5589</v>
      </c>
    </row>
    <row r="164" spans="1:3" ht="15.75">
      <c r="A164" s="711">
        <v>6601</v>
      </c>
      <c r="B164" s="714" t="s">
        <v>1084</v>
      </c>
      <c r="C164" s="711">
        <v>6601</v>
      </c>
    </row>
    <row r="165" spans="1:3" ht="15.75">
      <c r="A165" s="711">
        <v>6602</v>
      </c>
      <c r="B165" s="715" t="s">
        <v>1085</v>
      </c>
      <c r="C165" s="711">
        <v>6602</v>
      </c>
    </row>
    <row r="166" spans="1:3" ht="15.75">
      <c r="A166" s="711">
        <v>6603</v>
      </c>
      <c r="B166" s="715" t="s">
        <v>1086</v>
      </c>
      <c r="C166" s="711">
        <v>6603</v>
      </c>
    </row>
    <row r="167" spans="1:3" ht="15.75">
      <c r="A167" s="711">
        <v>6604</v>
      </c>
      <c r="B167" s="715" t="s">
        <v>1087</v>
      </c>
      <c r="C167" s="711">
        <v>6604</v>
      </c>
    </row>
    <row r="168" spans="1:3" ht="15.75">
      <c r="A168" s="711">
        <v>6605</v>
      </c>
      <c r="B168" s="715" t="s">
        <v>1088</v>
      </c>
      <c r="C168" s="711">
        <v>6605</v>
      </c>
    </row>
    <row r="169" spans="1:3" ht="15">
      <c r="A169" s="726">
        <v>6606</v>
      </c>
      <c r="B169" s="717" t="s">
        <v>1089</v>
      </c>
      <c r="C169" s="726">
        <v>6606</v>
      </c>
    </row>
    <row r="170" spans="1:3" ht="15.75">
      <c r="A170" s="711">
        <v>6618</v>
      </c>
      <c r="B170" s="714" t="s">
        <v>1090</v>
      </c>
      <c r="C170" s="711">
        <v>6618</v>
      </c>
    </row>
    <row r="171" spans="1:3" ht="15.75">
      <c r="A171" s="711">
        <v>6619</v>
      </c>
      <c r="B171" s="715" t="s">
        <v>1091</v>
      </c>
      <c r="C171" s="711">
        <v>6619</v>
      </c>
    </row>
    <row r="172" spans="1:3" ht="15.75">
      <c r="A172" s="711">
        <v>6621</v>
      </c>
      <c r="B172" s="714" t="s">
        <v>1092</v>
      </c>
      <c r="C172" s="711">
        <v>6621</v>
      </c>
    </row>
    <row r="173" spans="1:3" ht="15.75">
      <c r="A173" s="711">
        <v>6622</v>
      </c>
      <c r="B173" s="715" t="s">
        <v>1093</v>
      </c>
      <c r="C173" s="711">
        <v>6622</v>
      </c>
    </row>
    <row r="174" spans="1:3" ht="15.75">
      <c r="A174" s="711">
        <v>6623</v>
      </c>
      <c r="B174" s="715" t="s">
        <v>1094</v>
      </c>
      <c r="C174" s="711">
        <v>6623</v>
      </c>
    </row>
    <row r="175" spans="1:3" ht="15.75">
      <c r="A175" s="711">
        <v>6624</v>
      </c>
      <c r="B175" s="715" t="s">
        <v>1095</v>
      </c>
      <c r="C175" s="711">
        <v>6624</v>
      </c>
    </row>
    <row r="176" spans="1:3" ht="15.75">
      <c r="A176" s="711">
        <v>6625</v>
      </c>
      <c r="B176" s="716" t="s">
        <v>1096</v>
      </c>
      <c r="C176" s="711">
        <v>6625</v>
      </c>
    </row>
    <row r="177" spans="1:3" ht="15.75">
      <c r="A177" s="711">
        <v>6626</v>
      </c>
      <c r="B177" s="716" t="s">
        <v>971</v>
      </c>
      <c r="C177" s="711">
        <v>6626</v>
      </c>
    </row>
    <row r="178" spans="1:3" ht="15.75">
      <c r="A178" s="711">
        <v>6627</v>
      </c>
      <c r="B178" s="716" t="s">
        <v>972</v>
      </c>
      <c r="C178" s="711">
        <v>6627</v>
      </c>
    </row>
    <row r="179" spans="1:3" ht="15.75">
      <c r="A179" s="711">
        <v>6628</v>
      </c>
      <c r="B179" s="722" t="s">
        <v>973</v>
      </c>
      <c r="C179" s="711">
        <v>6628</v>
      </c>
    </row>
    <row r="180" spans="1:3" ht="15.75">
      <c r="A180" s="711">
        <v>6629</v>
      </c>
      <c r="B180" s="727" t="s">
        <v>974</v>
      </c>
      <c r="C180" s="711">
        <v>6629</v>
      </c>
    </row>
    <row r="181" spans="1:3" ht="15.75">
      <c r="A181" s="728">
        <v>7701</v>
      </c>
      <c r="B181" s="714" t="s">
        <v>975</v>
      </c>
      <c r="C181" s="728">
        <v>7701</v>
      </c>
    </row>
    <row r="182" spans="1:3" ht="15.75">
      <c r="A182" s="711">
        <v>7708</v>
      </c>
      <c r="B182" s="714" t="s">
        <v>976</v>
      </c>
      <c r="C182" s="711">
        <v>7708</v>
      </c>
    </row>
    <row r="183" spans="1:3" ht="15.75">
      <c r="A183" s="711">
        <v>7711</v>
      </c>
      <c r="B183" s="717" t="s">
        <v>977</v>
      </c>
      <c r="C183" s="711">
        <v>7711</v>
      </c>
    </row>
    <row r="184" spans="1:3" ht="15.75">
      <c r="A184" s="711">
        <v>7712</v>
      </c>
      <c r="B184" s="714" t="s">
        <v>978</v>
      </c>
      <c r="C184" s="711">
        <v>7712</v>
      </c>
    </row>
    <row r="185" spans="1:3" ht="15.75">
      <c r="A185" s="711">
        <v>7713</v>
      </c>
      <c r="B185" s="729" t="s">
        <v>979</v>
      </c>
      <c r="C185" s="711">
        <v>7713</v>
      </c>
    </row>
    <row r="186" spans="1:3" ht="15.75">
      <c r="A186" s="711">
        <v>7714</v>
      </c>
      <c r="B186" s="713" t="s">
        <v>980</v>
      </c>
      <c r="C186" s="711">
        <v>7714</v>
      </c>
    </row>
    <row r="187" spans="1:3" ht="15.75">
      <c r="A187" s="711">
        <v>7718</v>
      </c>
      <c r="B187" s="714" t="s">
        <v>981</v>
      </c>
      <c r="C187" s="711">
        <v>7718</v>
      </c>
    </row>
    <row r="188" spans="1:3" ht="15.75">
      <c r="A188" s="711">
        <v>7719</v>
      </c>
      <c r="B188" s="715" t="s">
        <v>982</v>
      </c>
      <c r="C188" s="711">
        <v>7719</v>
      </c>
    </row>
    <row r="189" spans="1:3" ht="15.75">
      <c r="A189" s="711">
        <v>7731</v>
      </c>
      <c r="B189" s="714" t="s">
        <v>983</v>
      </c>
      <c r="C189" s="711">
        <v>7731</v>
      </c>
    </row>
    <row r="190" spans="1:3" ht="15.75">
      <c r="A190" s="711">
        <v>7732</v>
      </c>
      <c r="B190" s="715" t="s">
        <v>984</v>
      </c>
      <c r="C190" s="711">
        <v>7732</v>
      </c>
    </row>
    <row r="191" spans="1:3" ht="15.75">
      <c r="A191" s="711">
        <v>7733</v>
      </c>
      <c r="B191" s="715" t="s">
        <v>985</v>
      </c>
      <c r="C191" s="711">
        <v>7733</v>
      </c>
    </row>
    <row r="192" spans="1:3" ht="15.75">
      <c r="A192" s="711">
        <v>7735</v>
      </c>
      <c r="B192" s="715" t="s">
        <v>986</v>
      </c>
      <c r="C192" s="711">
        <v>7735</v>
      </c>
    </row>
    <row r="193" spans="1:3" ht="15.75">
      <c r="A193" s="711">
        <v>7736</v>
      </c>
      <c r="B193" s="714" t="s">
        <v>987</v>
      </c>
      <c r="C193" s="711">
        <v>7736</v>
      </c>
    </row>
    <row r="194" spans="1:3" ht="15.75">
      <c r="A194" s="711">
        <v>7737</v>
      </c>
      <c r="B194" s="715" t="s">
        <v>988</v>
      </c>
      <c r="C194" s="711">
        <v>7737</v>
      </c>
    </row>
    <row r="195" spans="1:3" ht="15.75">
      <c r="A195" s="711">
        <v>7738</v>
      </c>
      <c r="B195" s="715" t="s">
        <v>989</v>
      </c>
      <c r="C195" s="711">
        <v>7738</v>
      </c>
    </row>
    <row r="196" spans="1:3" ht="15.75">
      <c r="A196" s="711">
        <v>7739</v>
      </c>
      <c r="B196" s="719" t="s">
        <v>990</v>
      </c>
      <c r="C196" s="711">
        <v>7739</v>
      </c>
    </row>
    <row r="197" spans="1:3" ht="15.75">
      <c r="A197" s="711">
        <v>7740</v>
      </c>
      <c r="B197" s="719" t="s">
        <v>991</v>
      </c>
      <c r="C197" s="711">
        <v>7740</v>
      </c>
    </row>
    <row r="198" spans="1:3" ht="15.75">
      <c r="A198" s="711">
        <v>7741</v>
      </c>
      <c r="B198" s="715" t="s">
        <v>992</v>
      </c>
      <c r="C198" s="711">
        <v>7741</v>
      </c>
    </row>
    <row r="199" spans="1:3" ht="15.75">
      <c r="A199" s="711">
        <v>7742</v>
      </c>
      <c r="B199" s="715" t="s">
        <v>993</v>
      </c>
      <c r="C199" s="711">
        <v>7742</v>
      </c>
    </row>
    <row r="200" spans="1:3" ht="15.75">
      <c r="A200" s="711">
        <v>7743</v>
      </c>
      <c r="B200" s="715" t="s">
        <v>994</v>
      </c>
      <c r="C200" s="711">
        <v>7743</v>
      </c>
    </row>
    <row r="201" spans="1:3" ht="15.75">
      <c r="A201" s="711">
        <v>7744</v>
      </c>
      <c r="B201" s="727" t="s">
        <v>995</v>
      </c>
      <c r="C201" s="711">
        <v>7744</v>
      </c>
    </row>
    <row r="202" spans="1:3" ht="15.75">
      <c r="A202" s="711">
        <v>7745</v>
      </c>
      <c r="B202" s="715" t="s">
        <v>996</v>
      </c>
      <c r="C202" s="711">
        <v>7745</v>
      </c>
    </row>
    <row r="203" spans="1:3" ht="15.75">
      <c r="A203" s="711">
        <v>7746</v>
      </c>
      <c r="B203" s="715" t="s">
        <v>997</v>
      </c>
      <c r="C203" s="711">
        <v>7746</v>
      </c>
    </row>
    <row r="204" spans="1:3" ht="15.75">
      <c r="A204" s="711">
        <v>7747</v>
      </c>
      <c r="B204" s="714" t="s">
        <v>998</v>
      </c>
      <c r="C204" s="711">
        <v>7747</v>
      </c>
    </row>
    <row r="205" spans="1:3" ht="15.75">
      <c r="A205" s="711">
        <v>7748</v>
      </c>
      <c r="B205" s="717" t="s">
        <v>999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1101</v>
      </c>
      <c r="C239" s="711">
        <v>8835</v>
      </c>
    </row>
    <row r="240" spans="1:3" ht="15.75">
      <c r="A240" s="711">
        <v>8836</v>
      </c>
      <c r="B240" s="714" t="s">
        <v>1102</v>
      </c>
      <c r="C240" s="711">
        <v>8836</v>
      </c>
    </row>
    <row r="241" spans="1:3" ht="15.75">
      <c r="A241" s="711">
        <v>8837</v>
      </c>
      <c r="B241" s="714" t="s">
        <v>1103</v>
      </c>
      <c r="C241" s="711">
        <v>8837</v>
      </c>
    </row>
    <row r="242" spans="1:3" ht="15.75">
      <c r="A242" s="711">
        <v>8838</v>
      </c>
      <c r="B242" s="714" t="s">
        <v>1104</v>
      </c>
      <c r="C242" s="711">
        <v>8838</v>
      </c>
    </row>
    <row r="243" spans="1:3" ht="15.75">
      <c r="A243" s="711">
        <v>8839</v>
      </c>
      <c r="B243" s="715" t="s">
        <v>1105</v>
      </c>
      <c r="C243" s="711">
        <v>8839</v>
      </c>
    </row>
    <row r="244" spans="1:3" ht="15.75">
      <c r="A244" s="711">
        <v>8845</v>
      </c>
      <c r="B244" s="716" t="s">
        <v>1106</v>
      </c>
      <c r="C244" s="711">
        <v>8845</v>
      </c>
    </row>
    <row r="245" spans="1:3" ht="15.75">
      <c r="A245" s="711">
        <v>8848</v>
      </c>
      <c r="B245" s="722" t="s">
        <v>1107</v>
      </c>
      <c r="C245" s="711">
        <v>8848</v>
      </c>
    </row>
    <row r="246" spans="1:3" ht="15.75">
      <c r="A246" s="711">
        <v>8849</v>
      </c>
      <c r="B246" s="714" t="s">
        <v>1108</v>
      </c>
      <c r="C246" s="711">
        <v>8849</v>
      </c>
    </row>
    <row r="247" spans="1:3" ht="15.75">
      <c r="A247" s="711">
        <v>8851</v>
      </c>
      <c r="B247" s="714" t="s">
        <v>1109</v>
      </c>
      <c r="C247" s="711">
        <v>8851</v>
      </c>
    </row>
    <row r="248" spans="1:3" ht="15.75">
      <c r="A248" s="711">
        <v>8852</v>
      </c>
      <c r="B248" s="714" t="s">
        <v>1110</v>
      </c>
      <c r="C248" s="711">
        <v>8852</v>
      </c>
    </row>
    <row r="249" spans="1:3" ht="15.75">
      <c r="A249" s="711">
        <v>8853</v>
      </c>
      <c r="B249" s="714" t="s">
        <v>1111</v>
      </c>
      <c r="C249" s="711">
        <v>8853</v>
      </c>
    </row>
    <row r="250" spans="1:3" ht="15.75">
      <c r="A250" s="711">
        <v>8855</v>
      </c>
      <c r="B250" s="716" t="s">
        <v>1112</v>
      </c>
      <c r="C250" s="711">
        <v>8855</v>
      </c>
    </row>
    <row r="251" spans="1:3" ht="15.75">
      <c r="A251" s="711">
        <v>8858</v>
      </c>
      <c r="B251" s="727" t="s">
        <v>1113</v>
      </c>
      <c r="C251" s="711">
        <v>8858</v>
      </c>
    </row>
    <row r="252" spans="1:3" ht="15.75">
      <c r="A252" s="711">
        <v>8859</v>
      </c>
      <c r="B252" s="715" t="s">
        <v>1114</v>
      </c>
      <c r="C252" s="711">
        <v>8859</v>
      </c>
    </row>
    <row r="253" spans="1:3" ht="15.75">
      <c r="A253" s="711">
        <v>8861</v>
      </c>
      <c r="B253" s="714" t="s">
        <v>1115</v>
      </c>
      <c r="C253" s="711">
        <v>8861</v>
      </c>
    </row>
    <row r="254" spans="1:3" ht="15.75">
      <c r="A254" s="711">
        <v>8862</v>
      </c>
      <c r="B254" s="715" t="s">
        <v>1116</v>
      </c>
      <c r="C254" s="711">
        <v>8862</v>
      </c>
    </row>
    <row r="255" spans="1:3" ht="15.75">
      <c r="A255" s="711">
        <v>8863</v>
      </c>
      <c r="B255" s="715" t="s">
        <v>1117</v>
      </c>
      <c r="C255" s="711">
        <v>8863</v>
      </c>
    </row>
    <row r="256" spans="1:3" ht="15.75">
      <c r="A256" s="711">
        <v>8864</v>
      </c>
      <c r="B256" s="714" t="s">
        <v>1118</v>
      </c>
      <c r="C256" s="711">
        <v>8864</v>
      </c>
    </row>
    <row r="257" spans="1:3" ht="15.75">
      <c r="A257" s="711">
        <v>8865</v>
      </c>
      <c r="B257" s="715" t="s">
        <v>1119</v>
      </c>
      <c r="C257" s="711">
        <v>8865</v>
      </c>
    </row>
    <row r="258" spans="1:3" ht="15.75">
      <c r="A258" s="711">
        <v>8866</v>
      </c>
      <c r="B258" s="715" t="s">
        <v>1798</v>
      </c>
      <c r="C258" s="711">
        <v>8866</v>
      </c>
    </row>
    <row r="259" spans="1:3" ht="15.75">
      <c r="A259" s="711">
        <v>8867</v>
      </c>
      <c r="B259" s="715" t="s">
        <v>1799</v>
      </c>
      <c r="C259" s="711">
        <v>8867</v>
      </c>
    </row>
    <row r="260" spans="1:3" ht="15.75">
      <c r="A260" s="711">
        <v>8868</v>
      </c>
      <c r="B260" s="715" t="s">
        <v>1800</v>
      </c>
      <c r="C260" s="711">
        <v>8868</v>
      </c>
    </row>
    <row r="261" spans="1:3" ht="15.75">
      <c r="A261" s="711">
        <v>8869</v>
      </c>
      <c r="B261" s="714" t="s">
        <v>1801</v>
      </c>
      <c r="C261" s="711">
        <v>8869</v>
      </c>
    </row>
    <row r="262" spans="1:3" ht="15.75">
      <c r="A262" s="711">
        <v>8871</v>
      </c>
      <c r="B262" s="715" t="s">
        <v>1802</v>
      </c>
      <c r="C262" s="711">
        <v>8871</v>
      </c>
    </row>
    <row r="263" spans="1:3" ht="15.75">
      <c r="A263" s="711">
        <v>8872</v>
      </c>
      <c r="B263" s="715" t="s">
        <v>1127</v>
      </c>
      <c r="C263" s="711">
        <v>8872</v>
      </c>
    </row>
    <row r="264" spans="1:3" ht="15.75">
      <c r="A264" s="711">
        <v>8873</v>
      </c>
      <c r="B264" s="715" t="s">
        <v>1128</v>
      </c>
      <c r="C264" s="711">
        <v>8873</v>
      </c>
    </row>
    <row r="265" spans="1:3" ht="15.75">
      <c r="A265" s="711">
        <v>8875</v>
      </c>
      <c r="B265" s="715" t="s">
        <v>1129</v>
      </c>
      <c r="C265" s="711">
        <v>8875</v>
      </c>
    </row>
    <row r="266" spans="1:3" ht="15.75">
      <c r="A266" s="711">
        <v>8876</v>
      </c>
      <c r="B266" s="715" t="s">
        <v>1130</v>
      </c>
      <c r="C266" s="711">
        <v>8876</v>
      </c>
    </row>
    <row r="267" spans="1:3" ht="15.75">
      <c r="A267" s="711">
        <v>8877</v>
      </c>
      <c r="B267" s="714" t="s">
        <v>1131</v>
      </c>
      <c r="C267" s="711">
        <v>8877</v>
      </c>
    </row>
    <row r="268" spans="1:3" ht="15.75">
      <c r="A268" s="711">
        <v>8878</v>
      </c>
      <c r="B268" s="727" t="s">
        <v>1132</v>
      </c>
      <c r="C268" s="711">
        <v>8878</v>
      </c>
    </row>
    <row r="269" spans="1:3" ht="15.75">
      <c r="A269" s="711">
        <v>8885</v>
      </c>
      <c r="B269" s="717" t="s">
        <v>1133</v>
      </c>
      <c r="C269" s="711">
        <v>8885</v>
      </c>
    </row>
    <row r="270" spans="1:3" ht="15.75">
      <c r="A270" s="711">
        <v>8888</v>
      </c>
      <c r="B270" s="714" t="s">
        <v>1134</v>
      </c>
      <c r="C270" s="711">
        <v>8888</v>
      </c>
    </row>
    <row r="271" spans="1:3" ht="15.75">
      <c r="A271" s="711">
        <v>8897</v>
      </c>
      <c r="B271" s="714" t="s">
        <v>1135</v>
      </c>
      <c r="C271" s="711">
        <v>8897</v>
      </c>
    </row>
    <row r="272" spans="1:3" ht="15.75">
      <c r="A272" s="711">
        <v>8898</v>
      </c>
      <c r="B272" s="714" t="s">
        <v>1136</v>
      </c>
      <c r="C272" s="711">
        <v>8898</v>
      </c>
    </row>
    <row r="273" spans="1:3" ht="15.75">
      <c r="A273" s="711">
        <v>9910</v>
      </c>
      <c r="B273" s="717" t="s">
        <v>1137</v>
      </c>
      <c r="C273" s="711">
        <v>9910</v>
      </c>
    </row>
    <row r="274" spans="1:3" ht="15.75">
      <c r="A274" s="711">
        <v>9997</v>
      </c>
      <c r="B274" s="714" t="s">
        <v>1138</v>
      </c>
      <c r="C274" s="711">
        <v>9997</v>
      </c>
    </row>
    <row r="275" spans="1:3" ht="15.75">
      <c r="A275" s="711">
        <v>9998</v>
      </c>
      <c r="B275" s="714" t="s">
        <v>1139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1673</v>
      </c>
      <c r="B280" s="631" t="s">
        <v>1678</v>
      </c>
    </row>
    <row r="281" spans="1:2" ht="14.25">
      <c r="A281" s="705" t="s">
        <v>1140</v>
      </c>
      <c r="B281" s="706"/>
    </row>
    <row r="282" spans="1:2" ht="14.25">
      <c r="A282" s="707" t="s">
        <v>1141</v>
      </c>
      <c r="B282" s="708" t="s">
        <v>1142</v>
      </c>
    </row>
    <row r="283" spans="1:2" ht="14.25">
      <c r="A283" s="707" t="s">
        <v>1143</v>
      </c>
      <c r="B283" s="708" t="s">
        <v>1144</v>
      </c>
    </row>
    <row r="284" spans="1:2" ht="14.25">
      <c r="A284" s="707" t="s">
        <v>1145</v>
      </c>
      <c r="B284" s="708" t="s">
        <v>1146</v>
      </c>
    </row>
    <row r="285" spans="1:2" ht="14.25">
      <c r="A285" s="707" t="s">
        <v>1147</v>
      </c>
      <c r="B285" s="708" t="s">
        <v>1148</v>
      </c>
    </row>
    <row r="286" spans="1:2" ht="14.25">
      <c r="A286" s="707" t="s">
        <v>1149</v>
      </c>
      <c r="B286" s="708" t="s">
        <v>1150</v>
      </c>
    </row>
    <row r="287" spans="1:2" ht="14.25">
      <c r="A287" s="707" t="s">
        <v>1151</v>
      </c>
      <c r="B287" s="708" t="s">
        <v>1152</v>
      </c>
    </row>
    <row r="288" spans="1:2" ht="14.25">
      <c r="A288" s="707" t="s">
        <v>1153</v>
      </c>
      <c r="B288" s="708" t="s">
        <v>1154</v>
      </c>
    </row>
    <row r="289" spans="1:2" ht="14.25">
      <c r="A289" s="707" t="s">
        <v>1155</v>
      </c>
      <c r="B289" s="708" t="s">
        <v>1156</v>
      </c>
    </row>
    <row r="290" spans="1:2" ht="14.25">
      <c r="A290" s="707" t="s">
        <v>1157</v>
      </c>
      <c r="B290" s="708" t="s">
        <v>1158</v>
      </c>
    </row>
    <row r="291" ht="14.25"/>
    <row r="292" ht="14.25"/>
    <row r="293" spans="1:2" ht="14.25">
      <c r="A293" s="630" t="s">
        <v>1673</v>
      </c>
      <c r="B293" s="631" t="s">
        <v>1677</v>
      </c>
    </row>
    <row r="294" ht="15.75">
      <c r="B294" s="591" t="s">
        <v>1674</v>
      </c>
    </row>
    <row r="295" ht="18.75" thickBot="1">
      <c r="B295" s="591" t="s">
        <v>1675</v>
      </c>
    </row>
    <row r="296" spans="1:2" ht="16.5">
      <c r="A296" s="632" t="s">
        <v>1159</v>
      </c>
      <c r="B296" s="633" t="s">
        <v>1160</v>
      </c>
    </row>
    <row r="297" spans="1:2" ht="16.5">
      <c r="A297" s="634" t="s">
        <v>1161</v>
      </c>
      <c r="B297" s="635" t="s">
        <v>1162</v>
      </c>
    </row>
    <row r="298" spans="1:2" ht="16.5">
      <c r="A298" s="634" t="s">
        <v>1163</v>
      </c>
      <c r="B298" s="636" t="s">
        <v>1164</v>
      </c>
    </row>
    <row r="299" spans="1:2" ht="16.5">
      <c r="A299" s="634" t="s">
        <v>1165</v>
      </c>
      <c r="B299" s="636" t="s">
        <v>1166</v>
      </c>
    </row>
    <row r="300" spans="1:2" ht="16.5">
      <c r="A300" s="634" t="s">
        <v>1167</v>
      </c>
      <c r="B300" s="636" t="s">
        <v>1168</v>
      </c>
    </row>
    <row r="301" spans="1:2" ht="16.5">
      <c r="A301" s="634" t="s">
        <v>1169</v>
      </c>
      <c r="B301" s="636" t="s">
        <v>1170</v>
      </c>
    </row>
    <row r="302" spans="1:2" ht="16.5">
      <c r="A302" s="634" t="s">
        <v>1171</v>
      </c>
      <c r="B302" s="636" t="s">
        <v>1172</v>
      </c>
    </row>
    <row r="303" spans="1:2" ht="16.5">
      <c r="A303" s="634" t="s">
        <v>1173</v>
      </c>
      <c r="B303" s="636" t="s">
        <v>1174</v>
      </c>
    </row>
    <row r="304" spans="1:2" ht="16.5">
      <c r="A304" s="634" t="s">
        <v>1175</v>
      </c>
      <c r="B304" s="636" t="s">
        <v>1176</v>
      </c>
    </row>
    <row r="305" spans="1:2" ht="16.5">
      <c r="A305" s="634" t="s">
        <v>1177</v>
      </c>
      <c r="B305" s="636" t="s">
        <v>1178</v>
      </c>
    </row>
    <row r="306" spans="1:2" ht="16.5">
      <c r="A306" s="634" t="s">
        <v>1179</v>
      </c>
      <c r="B306" s="636" t="s">
        <v>1180</v>
      </c>
    </row>
    <row r="307" spans="1:2" ht="16.5">
      <c r="A307" s="634" t="s">
        <v>1181</v>
      </c>
      <c r="B307" s="637" t="s">
        <v>1182</v>
      </c>
    </row>
    <row r="308" spans="1:2" ht="16.5">
      <c r="A308" s="634" t="s">
        <v>1183</v>
      </c>
      <c r="B308" s="637" t="s">
        <v>1184</v>
      </c>
    </row>
    <row r="309" spans="1:2" ht="16.5">
      <c r="A309" s="634" t="s">
        <v>1185</v>
      </c>
      <c r="B309" s="636" t="s">
        <v>1186</v>
      </c>
    </row>
    <row r="310" spans="1:2" ht="16.5">
      <c r="A310" s="634" t="s">
        <v>1187</v>
      </c>
      <c r="B310" s="636" t="s">
        <v>1188</v>
      </c>
    </row>
    <row r="311" spans="1:2" ht="16.5">
      <c r="A311" s="634" t="s">
        <v>1189</v>
      </c>
      <c r="B311" s="636" t="s">
        <v>1190</v>
      </c>
    </row>
    <row r="312" spans="1:2" ht="16.5">
      <c r="A312" s="634" t="s">
        <v>1191</v>
      </c>
      <c r="B312" s="636" t="s">
        <v>1192</v>
      </c>
    </row>
    <row r="313" spans="1:2" ht="16.5">
      <c r="A313" s="634" t="s">
        <v>1193</v>
      </c>
      <c r="B313" s="636" t="s">
        <v>1194</v>
      </c>
    </row>
    <row r="314" spans="1:2" ht="16.5">
      <c r="A314" s="638" t="s">
        <v>1195</v>
      </c>
      <c r="B314" s="636" t="s">
        <v>1196</v>
      </c>
    </row>
    <row r="315" spans="1:2" ht="16.5">
      <c r="A315" s="638" t="s">
        <v>1197</v>
      </c>
      <c r="B315" s="636" t="s">
        <v>1198</v>
      </c>
    </row>
    <row r="316" spans="1:2" ht="16.5">
      <c r="A316" s="638" t="s">
        <v>1199</v>
      </c>
      <c r="B316" s="636" t="s">
        <v>1200</v>
      </c>
    </row>
    <row r="317" spans="1:2" s="592" customFormat="1" ht="16.5">
      <c r="A317" s="639" t="s">
        <v>1201</v>
      </c>
      <c r="B317" s="640" t="s">
        <v>1202</v>
      </c>
    </row>
    <row r="318" spans="1:2" ht="16.5">
      <c r="A318" s="638" t="s">
        <v>1203</v>
      </c>
      <c r="B318" s="636" t="s">
        <v>1204</v>
      </c>
    </row>
    <row r="319" spans="1:2" ht="30">
      <c r="A319" s="641" t="s">
        <v>1205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909</v>
      </c>
    </row>
    <row r="339" spans="1:2" ht="16.5">
      <c r="A339" s="638" t="s">
        <v>910</v>
      </c>
      <c r="B339" s="636" t="s">
        <v>911</v>
      </c>
    </row>
    <row r="340" spans="1:2" ht="16.5">
      <c r="A340" s="645" t="s">
        <v>912</v>
      </c>
      <c r="B340" s="646" t="s">
        <v>913</v>
      </c>
    </row>
    <row r="341" spans="1:2" s="592" customFormat="1" ht="16.5">
      <c r="A341" s="647" t="s">
        <v>914</v>
      </c>
      <c r="B341" s="648" t="s">
        <v>915</v>
      </c>
    </row>
    <row r="342" spans="1:2" s="592" customFormat="1" ht="16.5">
      <c r="A342" s="647" t="s">
        <v>916</v>
      </c>
      <c r="B342" s="648" t="s">
        <v>917</v>
      </c>
    </row>
    <row r="343" spans="1:2" s="592" customFormat="1" ht="16.5">
      <c r="A343" s="647" t="s">
        <v>918</v>
      </c>
      <c r="B343" s="648" t="s">
        <v>919</v>
      </c>
    </row>
    <row r="344" spans="1:3" ht="17.25" thickBot="1">
      <c r="A344" s="649" t="s">
        <v>920</v>
      </c>
      <c r="B344" s="650" t="s">
        <v>921</v>
      </c>
      <c r="C344" s="592"/>
    </row>
    <row r="345" spans="1:256" ht="18">
      <c r="A345" s="651"/>
      <c r="B345" s="652" t="s">
        <v>1676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922</v>
      </c>
      <c r="C346" s="592"/>
    </row>
    <row r="347" spans="1:3" ht="18">
      <c r="A347" s="653"/>
      <c r="B347" s="655" t="s">
        <v>923</v>
      </c>
      <c r="C347" s="592"/>
    </row>
    <row r="348" spans="1:3" ht="18">
      <c r="A348" s="656" t="s">
        <v>924</v>
      </c>
      <c r="B348" s="657" t="s">
        <v>925</v>
      </c>
      <c r="C348" s="592"/>
    </row>
    <row r="349" spans="1:2" ht="18">
      <c r="A349" s="658" t="s">
        <v>926</v>
      </c>
      <c r="B349" s="659" t="s">
        <v>927</v>
      </c>
    </row>
    <row r="350" spans="1:2" ht="18">
      <c r="A350" s="658" t="s">
        <v>928</v>
      </c>
      <c r="B350" s="660" t="s">
        <v>929</v>
      </c>
    </row>
    <row r="351" spans="1:2" ht="18">
      <c r="A351" s="658" t="s">
        <v>930</v>
      </c>
      <c r="B351" s="660" t="s">
        <v>931</v>
      </c>
    </row>
    <row r="352" spans="1:2" ht="18">
      <c r="A352" s="658" t="s">
        <v>932</v>
      </c>
      <c r="B352" s="660" t="s">
        <v>223</v>
      </c>
    </row>
    <row r="353" spans="1:2" ht="18">
      <c r="A353" s="658" t="s">
        <v>224</v>
      </c>
      <c r="B353" s="660" t="s">
        <v>225</v>
      </c>
    </row>
    <row r="354" spans="1:2" ht="18">
      <c r="A354" s="658" t="s">
        <v>226</v>
      </c>
      <c r="B354" s="660" t="s">
        <v>227</v>
      </c>
    </row>
    <row r="355" spans="1:2" ht="18">
      <c r="A355" s="658" t="s">
        <v>228</v>
      </c>
      <c r="B355" s="661" t="s">
        <v>229</v>
      </c>
    </row>
    <row r="356" spans="1:2" ht="18">
      <c r="A356" s="658" t="s">
        <v>230</v>
      </c>
      <c r="B356" s="661" t="s">
        <v>231</v>
      </c>
    </row>
    <row r="357" spans="1:2" ht="18">
      <c r="A357" s="658" t="s">
        <v>232</v>
      </c>
      <c r="B357" s="661" t="s">
        <v>233</v>
      </c>
    </row>
    <row r="358" spans="1:2" ht="18">
      <c r="A358" s="658" t="s">
        <v>234</v>
      </c>
      <c r="B358" s="661" t="s">
        <v>235</v>
      </c>
    </row>
    <row r="359" spans="1:2" ht="18">
      <c r="A359" s="658" t="s">
        <v>236</v>
      </c>
      <c r="B359" s="662" t="s">
        <v>237</v>
      </c>
    </row>
    <row r="360" spans="1:2" ht="18">
      <c r="A360" s="658" t="s">
        <v>238</v>
      </c>
      <c r="B360" s="662" t="s">
        <v>239</v>
      </c>
    </row>
    <row r="361" spans="1:2" ht="18">
      <c r="A361" s="658" t="s">
        <v>240</v>
      </c>
      <c r="B361" s="661" t="s">
        <v>241</v>
      </c>
    </row>
    <row r="362" spans="1:5" ht="18">
      <c r="A362" s="663" t="s">
        <v>242</v>
      </c>
      <c r="B362" s="661" t="s">
        <v>243</v>
      </c>
      <c r="C362" s="593" t="s">
        <v>244</v>
      </c>
      <c r="D362" s="594"/>
      <c r="E362" s="595"/>
    </row>
    <row r="363" spans="1:5" ht="18">
      <c r="A363" s="663" t="s">
        <v>245</v>
      </c>
      <c r="B363" s="660" t="s">
        <v>246</v>
      </c>
      <c r="C363" s="593" t="s">
        <v>244</v>
      </c>
      <c r="D363" s="594"/>
      <c r="E363" s="595"/>
    </row>
    <row r="364" spans="1:5" ht="18">
      <c r="A364" s="663" t="s">
        <v>247</v>
      </c>
      <c r="B364" s="661" t="s">
        <v>248</v>
      </c>
      <c r="C364" s="593" t="s">
        <v>244</v>
      </c>
      <c r="D364" s="594"/>
      <c r="E364" s="595"/>
    </row>
    <row r="365" spans="1:5" ht="18">
      <c r="A365" s="663" t="s">
        <v>249</v>
      </c>
      <c r="B365" s="661" t="s">
        <v>250</v>
      </c>
      <c r="C365" s="593" t="s">
        <v>244</v>
      </c>
      <c r="D365" s="594"/>
      <c r="E365" s="595"/>
    </row>
    <row r="366" spans="1:5" ht="18">
      <c r="A366" s="663" t="s">
        <v>251</v>
      </c>
      <c r="B366" s="661" t="s">
        <v>252</v>
      </c>
      <c r="C366" s="593" t="s">
        <v>244</v>
      </c>
      <c r="D366" s="594"/>
      <c r="E366" s="595"/>
    </row>
    <row r="367" spans="1:5" ht="18">
      <c r="A367" s="663" t="s">
        <v>253</v>
      </c>
      <c r="B367" s="661" t="s">
        <v>254</v>
      </c>
      <c r="C367" s="593" t="s">
        <v>244</v>
      </c>
      <c r="D367" s="594"/>
      <c r="E367" s="595"/>
    </row>
    <row r="368" spans="1:5" ht="18">
      <c r="A368" s="663" t="s">
        <v>255</v>
      </c>
      <c r="B368" s="661" t="s">
        <v>256</v>
      </c>
      <c r="C368" s="593" t="s">
        <v>244</v>
      </c>
      <c r="D368" s="594"/>
      <c r="E368" s="595"/>
    </row>
    <row r="369" spans="1:5" ht="18">
      <c r="A369" s="663" t="s">
        <v>257</v>
      </c>
      <c r="B369" s="661" t="s">
        <v>258</v>
      </c>
      <c r="C369" s="593" t="s">
        <v>244</v>
      </c>
      <c r="D369" s="594"/>
      <c r="E369" s="595"/>
    </row>
    <row r="370" spans="1:5" ht="18">
      <c r="A370" s="663" t="s">
        <v>259</v>
      </c>
      <c r="B370" s="661" t="s">
        <v>260</v>
      </c>
      <c r="C370" s="593" t="s">
        <v>244</v>
      </c>
      <c r="D370" s="594"/>
      <c r="E370" s="595"/>
    </row>
    <row r="371" spans="1:5" ht="18">
      <c r="A371" s="663" t="s">
        <v>261</v>
      </c>
      <c r="B371" s="660" t="s">
        <v>262</v>
      </c>
      <c r="C371" s="593" t="s">
        <v>244</v>
      </c>
      <c r="D371" s="594"/>
      <c r="E371" s="595"/>
    </row>
    <row r="372" spans="1:5" ht="18">
      <c r="A372" s="663" t="s">
        <v>263</v>
      </c>
      <c r="B372" s="661" t="s">
        <v>264</v>
      </c>
      <c r="C372" s="593" t="s">
        <v>244</v>
      </c>
      <c r="D372" s="594"/>
      <c r="E372" s="595"/>
    </row>
    <row r="373" spans="1:5" ht="18">
      <c r="A373" s="663" t="s">
        <v>265</v>
      </c>
      <c r="B373" s="660" t="s">
        <v>266</v>
      </c>
      <c r="C373" s="593" t="s">
        <v>244</v>
      </c>
      <c r="D373" s="594"/>
      <c r="E373" s="595"/>
    </row>
    <row r="374" spans="1:5" ht="18">
      <c r="A374" s="663" t="s">
        <v>267</v>
      </c>
      <c r="B374" s="660" t="s">
        <v>268</v>
      </c>
      <c r="C374" s="593" t="s">
        <v>244</v>
      </c>
      <c r="D374" s="594"/>
      <c r="E374" s="595"/>
    </row>
    <row r="375" spans="1:5" ht="18">
      <c r="A375" s="663" t="s">
        <v>269</v>
      </c>
      <c r="B375" s="660" t="s">
        <v>270</v>
      </c>
      <c r="C375" s="593" t="s">
        <v>244</v>
      </c>
      <c r="D375" s="594"/>
      <c r="E375" s="595"/>
    </row>
    <row r="376" spans="1:5" ht="18">
      <c r="A376" s="663" t="s">
        <v>271</v>
      </c>
      <c r="B376" s="660" t="s">
        <v>272</v>
      </c>
      <c r="C376" s="593" t="s">
        <v>244</v>
      </c>
      <c r="D376" s="594"/>
      <c r="E376" s="595"/>
    </row>
    <row r="377" spans="1:5" ht="18">
      <c r="A377" s="663" t="s">
        <v>273</v>
      </c>
      <c r="B377" s="660" t="s">
        <v>274</v>
      </c>
      <c r="C377" s="593" t="s">
        <v>244</v>
      </c>
      <c r="D377" s="594"/>
      <c r="E377" s="595"/>
    </row>
    <row r="378" spans="1:5" ht="18">
      <c r="A378" s="663" t="s">
        <v>275</v>
      </c>
      <c r="B378" s="660" t="s">
        <v>276</v>
      </c>
      <c r="C378" s="593" t="s">
        <v>244</v>
      </c>
      <c r="D378" s="594"/>
      <c r="E378" s="595"/>
    </row>
    <row r="379" spans="1:5" ht="18">
      <c r="A379" s="663" t="s">
        <v>277</v>
      </c>
      <c r="B379" s="660" t="s">
        <v>278</v>
      </c>
      <c r="C379" s="593" t="s">
        <v>244</v>
      </c>
      <c r="D379" s="594"/>
      <c r="E379" s="595"/>
    </row>
    <row r="380" spans="1:5" ht="18">
      <c r="A380" s="663" t="s">
        <v>279</v>
      </c>
      <c r="B380" s="660" t="s">
        <v>280</v>
      </c>
      <c r="C380" s="593" t="s">
        <v>244</v>
      </c>
      <c r="D380" s="594"/>
      <c r="E380" s="595"/>
    </row>
    <row r="381" spans="1:5" ht="18">
      <c r="A381" s="663" t="s">
        <v>281</v>
      </c>
      <c r="B381" s="664" t="s">
        <v>282</v>
      </c>
      <c r="C381" s="593" t="s">
        <v>244</v>
      </c>
      <c r="D381" s="594"/>
      <c r="E381" s="595"/>
    </row>
    <row r="382" spans="1:5" ht="18">
      <c r="A382" s="663" t="s">
        <v>283</v>
      </c>
      <c r="B382" s="664" t="s">
        <v>284</v>
      </c>
      <c r="C382" s="593" t="s">
        <v>244</v>
      </c>
      <c r="D382" s="594"/>
      <c r="E382" s="595"/>
    </row>
    <row r="383" spans="1:5" ht="18">
      <c r="A383" s="665" t="s">
        <v>285</v>
      </c>
      <c r="B383" s="666" t="s">
        <v>286</v>
      </c>
      <c r="C383" s="593" t="s">
        <v>244</v>
      </c>
      <c r="D383" s="596"/>
      <c r="E383" s="595"/>
    </row>
    <row r="384" spans="1:5" ht="18">
      <c r="A384" s="653" t="s">
        <v>244</v>
      </c>
      <c r="B384" s="667" t="s">
        <v>287</v>
      </c>
      <c r="C384" s="593" t="s">
        <v>244</v>
      </c>
      <c r="D384" s="597"/>
      <c r="E384" s="595"/>
    </row>
    <row r="385" spans="1:5" ht="18">
      <c r="A385" s="668" t="s">
        <v>288</v>
      </c>
      <c r="B385" s="669" t="s">
        <v>289</v>
      </c>
      <c r="C385" s="593" t="s">
        <v>244</v>
      </c>
      <c r="D385" s="594"/>
      <c r="E385" s="595"/>
    </row>
    <row r="386" spans="1:5" ht="18">
      <c r="A386" s="663" t="s">
        <v>290</v>
      </c>
      <c r="B386" s="644" t="s">
        <v>291</v>
      </c>
      <c r="C386" s="593" t="s">
        <v>244</v>
      </c>
      <c r="D386" s="594"/>
      <c r="E386" s="595"/>
    </row>
    <row r="387" spans="1:5" ht="18">
      <c r="A387" s="670" t="s">
        <v>292</v>
      </c>
      <c r="B387" s="671" t="s">
        <v>293</v>
      </c>
      <c r="C387" s="593" t="s">
        <v>244</v>
      </c>
      <c r="D387" s="594"/>
      <c r="E387" s="595"/>
    </row>
    <row r="388" spans="1:5" ht="18">
      <c r="A388" s="653" t="s">
        <v>244</v>
      </c>
      <c r="B388" s="672" t="s">
        <v>294</v>
      </c>
      <c r="C388" s="593" t="s">
        <v>244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244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244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244</v>
      </c>
      <c r="D391" s="599"/>
      <c r="E391" s="595"/>
    </row>
    <row r="392" spans="1:5" ht="18">
      <c r="A392" s="653" t="s">
        <v>244</v>
      </c>
      <c r="B392" s="672" t="s">
        <v>295</v>
      </c>
      <c r="C392" s="593" t="s">
        <v>244</v>
      </c>
      <c r="D392" s="598"/>
      <c r="E392" s="595"/>
    </row>
    <row r="393" spans="1:5" ht="18">
      <c r="A393" s="668" t="s">
        <v>296</v>
      </c>
      <c r="B393" s="669" t="s">
        <v>297</v>
      </c>
      <c r="C393" s="593" t="s">
        <v>244</v>
      </c>
      <c r="D393" s="594"/>
      <c r="E393" s="595"/>
    </row>
    <row r="394" spans="1:5" ht="18.75" thickBot="1">
      <c r="A394" s="676" t="s">
        <v>298</v>
      </c>
      <c r="B394" s="677" t="s">
        <v>299</v>
      </c>
      <c r="C394" s="593" t="s">
        <v>244</v>
      </c>
      <c r="D394" s="600"/>
      <c r="E394" s="595"/>
    </row>
    <row r="395" spans="1:5" ht="16.5">
      <c r="A395" s="678" t="s">
        <v>300</v>
      </c>
      <c r="B395" s="679" t="s">
        <v>1286</v>
      </c>
      <c r="C395" s="593" t="s">
        <v>244</v>
      </c>
      <c r="D395" s="599"/>
      <c r="E395" s="595"/>
    </row>
    <row r="396" spans="1:5" ht="16.5">
      <c r="A396" s="673" t="s">
        <v>1287</v>
      </c>
      <c r="B396" s="636" t="s">
        <v>1288</v>
      </c>
      <c r="C396" s="593" t="s">
        <v>244</v>
      </c>
      <c r="D396" s="601"/>
      <c r="E396" s="595"/>
    </row>
    <row r="397" spans="1:5" ht="18.75" thickBot="1">
      <c r="A397" s="680" t="s">
        <v>1289</v>
      </c>
      <c r="B397" s="681" t="s">
        <v>1290</v>
      </c>
      <c r="C397" s="593" t="s">
        <v>244</v>
      </c>
      <c r="D397" s="600"/>
      <c r="E397" s="595"/>
    </row>
    <row r="398" spans="1:5" ht="16.5">
      <c r="A398" s="682" t="s">
        <v>1291</v>
      </c>
      <c r="B398" s="683" t="s">
        <v>1292</v>
      </c>
      <c r="C398" s="593" t="s">
        <v>244</v>
      </c>
      <c r="D398" s="601"/>
      <c r="E398" s="595"/>
    </row>
    <row r="399" spans="1:5" ht="16.5">
      <c r="A399" s="684" t="s">
        <v>1293</v>
      </c>
      <c r="B399" s="636" t="s">
        <v>1294</v>
      </c>
      <c r="C399" s="593" t="s">
        <v>244</v>
      </c>
      <c r="D399" s="603"/>
      <c r="E399" s="595"/>
    </row>
    <row r="400" spans="1:5" ht="16.5">
      <c r="A400" s="673" t="s">
        <v>1295</v>
      </c>
      <c r="B400" s="640" t="s">
        <v>461</v>
      </c>
      <c r="C400" s="593" t="s">
        <v>244</v>
      </c>
      <c r="D400" s="601"/>
      <c r="E400" s="595"/>
    </row>
    <row r="401" spans="1:5" ht="17.25" thickBot="1">
      <c r="A401" s="685" t="s">
        <v>462</v>
      </c>
      <c r="B401" s="686" t="s">
        <v>463</v>
      </c>
      <c r="C401" s="593" t="s">
        <v>244</v>
      </c>
      <c r="D401" s="601"/>
      <c r="E401" s="595"/>
    </row>
    <row r="402" spans="1:5" ht="18">
      <c r="A402" s="687" t="s">
        <v>464</v>
      </c>
      <c r="B402" s="688" t="s">
        <v>465</v>
      </c>
      <c r="C402" s="593" t="s">
        <v>244</v>
      </c>
      <c r="D402" s="604"/>
      <c r="E402" s="595"/>
    </row>
    <row r="403" spans="1:5" ht="18">
      <c r="A403" s="689" t="s">
        <v>466</v>
      </c>
      <c r="B403" s="690" t="s">
        <v>467</v>
      </c>
      <c r="C403" s="593" t="s">
        <v>244</v>
      </c>
      <c r="D403" s="604"/>
      <c r="E403" s="595"/>
    </row>
    <row r="404" spans="1:5" ht="18">
      <c r="A404" s="689" t="s">
        <v>468</v>
      </c>
      <c r="B404" s="691" t="s">
        <v>469</v>
      </c>
      <c r="C404" s="593" t="s">
        <v>244</v>
      </c>
      <c r="D404" s="604"/>
      <c r="E404" s="595"/>
    </row>
    <row r="405" spans="1:5" ht="18">
      <c r="A405" s="689" t="s">
        <v>470</v>
      </c>
      <c r="B405" s="690" t="s">
        <v>471</v>
      </c>
      <c r="C405" s="593" t="s">
        <v>244</v>
      </c>
      <c r="D405" s="604"/>
      <c r="E405" s="595"/>
    </row>
    <row r="406" spans="1:5" ht="18">
      <c r="A406" s="689" t="s">
        <v>472</v>
      </c>
      <c r="B406" s="690" t="s">
        <v>473</v>
      </c>
      <c r="C406" s="593" t="s">
        <v>244</v>
      </c>
      <c r="D406" s="604"/>
      <c r="E406" s="595"/>
    </row>
    <row r="407" spans="1:5" ht="18">
      <c r="A407" s="689" t="s">
        <v>474</v>
      </c>
      <c r="B407" s="692" t="s">
        <v>475</v>
      </c>
      <c r="C407" s="593" t="s">
        <v>244</v>
      </c>
      <c r="D407" s="604"/>
      <c r="E407" s="595"/>
    </row>
    <row r="408" spans="1:5" ht="18">
      <c r="A408" s="689" t="s">
        <v>476</v>
      </c>
      <c r="B408" s="692" t="s">
        <v>477</v>
      </c>
      <c r="C408" s="593" t="s">
        <v>244</v>
      </c>
      <c r="D408" s="604"/>
      <c r="E408" s="595"/>
    </row>
    <row r="409" spans="1:5" ht="18">
      <c r="A409" s="689" t="s">
        <v>478</v>
      </c>
      <c r="B409" s="692" t="s">
        <v>479</v>
      </c>
      <c r="C409" s="593" t="s">
        <v>244</v>
      </c>
      <c r="D409" s="605"/>
      <c r="E409" s="595"/>
    </row>
    <row r="410" spans="1:5" ht="18">
      <c r="A410" s="689" t="s">
        <v>480</v>
      </c>
      <c r="B410" s="692" t="s">
        <v>481</v>
      </c>
      <c r="C410" s="593" t="s">
        <v>244</v>
      </c>
      <c r="D410" s="605"/>
      <c r="E410" s="595"/>
    </row>
    <row r="411" spans="1:5" ht="18">
      <c r="A411" s="689" t="s">
        <v>482</v>
      </c>
      <c r="B411" s="692" t="s">
        <v>316</v>
      </c>
      <c r="C411" s="593" t="s">
        <v>244</v>
      </c>
      <c r="D411" s="605"/>
      <c r="E411" s="595"/>
    </row>
    <row r="412" spans="1:5" ht="18">
      <c r="A412" s="689" t="s">
        <v>317</v>
      </c>
      <c r="B412" s="690" t="s">
        <v>318</v>
      </c>
      <c r="C412" s="593" t="s">
        <v>244</v>
      </c>
      <c r="D412" s="605"/>
      <c r="E412" s="595"/>
    </row>
    <row r="413" spans="1:5" ht="18">
      <c r="A413" s="689" t="s">
        <v>319</v>
      </c>
      <c r="B413" s="690" t="s">
        <v>320</v>
      </c>
      <c r="C413" s="593" t="s">
        <v>244</v>
      </c>
      <c r="D413" s="605"/>
      <c r="E413" s="595"/>
    </row>
    <row r="414" spans="1:5" ht="18">
      <c r="A414" s="689" t="s">
        <v>321</v>
      </c>
      <c r="B414" s="690" t="s">
        <v>1298</v>
      </c>
      <c r="C414" s="593" t="s">
        <v>244</v>
      </c>
      <c r="D414" s="605"/>
      <c r="E414" s="595"/>
    </row>
    <row r="415" spans="1:5" ht="18.75" thickBot="1">
      <c r="A415" s="693" t="s">
        <v>1299</v>
      </c>
      <c r="B415" s="694" t="s">
        <v>1300</v>
      </c>
      <c r="C415" s="593" t="s">
        <v>244</v>
      </c>
      <c r="D415" s="605"/>
      <c r="E415" s="595"/>
    </row>
    <row r="416" spans="1:5" ht="18">
      <c r="A416" s="687" t="s">
        <v>1301</v>
      </c>
      <c r="B416" s="688" t="s">
        <v>1302</v>
      </c>
      <c r="C416" s="593" t="s">
        <v>244</v>
      </c>
      <c r="D416" s="604"/>
      <c r="E416" s="595"/>
    </row>
    <row r="417" spans="1:5" ht="18">
      <c r="A417" s="689" t="s">
        <v>1303</v>
      </c>
      <c r="B417" s="691" t="s">
        <v>1304</v>
      </c>
      <c r="C417" s="593" t="s">
        <v>244</v>
      </c>
      <c r="D417" s="605"/>
      <c r="E417" s="595"/>
    </row>
    <row r="418" spans="1:5" ht="18">
      <c r="A418" s="689" t="s">
        <v>1305</v>
      </c>
      <c r="B418" s="690" t="s">
        <v>1306</v>
      </c>
      <c r="C418" s="593" t="s">
        <v>244</v>
      </c>
      <c r="D418" s="605"/>
      <c r="E418" s="595"/>
    </row>
    <row r="419" spans="1:5" ht="18">
      <c r="A419" s="689" t="s">
        <v>1307</v>
      </c>
      <c r="B419" s="690" t="s">
        <v>1308</v>
      </c>
      <c r="C419" s="593" t="s">
        <v>244</v>
      </c>
      <c r="D419" s="605"/>
      <c r="E419" s="595"/>
    </row>
    <row r="420" spans="1:5" ht="18">
      <c r="A420" s="689" t="s">
        <v>1309</v>
      </c>
      <c r="B420" s="690" t="s">
        <v>1310</v>
      </c>
      <c r="C420" s="593" t="s">
        <v>244</v>
      </c>
      <c r="D420" s="605"/>
      <c r="E420" s="595"/>
    </row>
    <row r="421" spans="1:5" ht="18">
      <c r="A421" s="689" t="s">
        <v>1311</v>
      </c>
      <c r="B421" s="690" t="s">
        <v>1312</v>
      </c>
      <c r="C421" s="593" t="s">
        <v>244</v>
      </c>
      <c r="D421" s="605"/>
      <c r="E421" s="595"/>
    </row>
    <row r="422" spans="1:5" ht="18">
      <c r="A422" s="689" t="s">
        <v>1313</v>
      </c>
      <c r="B422" s="690" t="s">
        <v>1314</v>
      </c>
      <c r="C422" s="593" t="s">
        <v>244</v>
      </c>
      <c r="D422" s="605"/>
      <c r="E422" s="595"/>
    </row>
    <row r="423" spans="1:5" ht="18">
      <c r="A423" s="689" t="s">
        <v>1315</v>
      </c>
      <c r="B423" s="690" t="s">
        <v>1316</v>
      </c>
      <c r="C423" s="593" t="s">
        <v>244</v>
      </c>
      <c r="D423" s="605"/>
      <c r="E423" s="595"/>
    </row>
    <row r="424" spans="1:5" ht="18">
      <c r="A424" s="689" t="s">
        <v>1317</v>
      </c>
      <c r="B424" s="690" t="s">
        <v>1318</v>
      </c>
      <c r="C424" s="593" t="s">
        <v>244</v>
      </c>
      <c r="D424" s="605"/>
      <c r="E424" s="595"/>
    </row>
    <row r="425" spans="1:5" ht="18">
      <c r="A425" s="689" t="s">
        <v>1319</v>
      </c>
      <c r="B425" s="690" t="s">
        <v>1320</v>
      </c>
      <c r="C425" s="593" t="s">
        <v>244</v>
      </c>
      <c r="D425" s="605"/>
      <c r="E425" s="595"/>
    </row>
    <row r="426" spans="1:5" ht="18">
      <c r="A426" s="689" t="s">
        <v>1321</v>
      </c>
      <c r="B426" s="690" t="s">
        <v>1322</v>
      </c>
      <c r="C426" s="593" t="s">
        <v>244</v>
      </c>
      <c r="D426" s="605"/>
      <c r="E426" s="595"/>
    </row>
    <row r="427" spans="1:5" ht="18">
      <c r="A427" s="689" t="s">
        <v>1323</v>
      </c>
      <c r="B427" s="690" t="s">
        <v>1324</v>
      </c>
      <c r="C427" s="593" t="s">
        <v>244</v>
      </c>
      <c r="D427" s="605"/>
      <c r="E427" s="595"/>
    </row>
    <row r="428" spans="1:5" ht="18.75" thickBot="1">
      <c r="A428" s="693" t="s">
        <v>1325</v>
      </c>
      <c r="B428" s="694" t="s">
        <v>1326</v>
      </c>
      <c r="C428" s="593" t="s">
        <v>244</v>
      </c>
      <c r="D428" s="605"/>
      <c r="E428" s="595"/>
    </row>
    <row r="429" spans="1:5" ht="18">
      <c r="A429" s="687" t="s">
        <v>1327</v>
      </c>
      <c r="B429" s="688" t="s">
        <v>1328</v>
      </c>
      <c r="C429" s="593" t="s">
        <v>244</v>
      </c>
      <c r="D429" s="605"/>
      <c r="E429" s="595"/>
    </row>
    <row r="430" spans="1:5" ht="18">
      <c r="A430" s="689" t="s">
        <v>1329</v>
      </c>
      <c r="B430" s="690" t="s">
        <v>1330</v>
      </c>
      <c r="C430" s="593" t="s">
        <v>244</v>
      </c>
      <c r="D430" s="605"/>
      <c r="E430" s="595"/>
    </row>
    <row r="431" spans="1:5" ht="18">
      <c r="A431" s="689" t="s">
        <v>1331</v>
      </c>
      <c r="B431" s="690" t="s">
        <v>1332</v>
      </c>
      <c r="C431" s="593" t="s">
        <v>244</v>
      </c>
      <c r="D431" s="605"/>
      <c r="E431" s="595"/>
    </row>
    <row r="432" spans="1:5" ht="18">
      <c r="A432" s="689" t="s">
        <v>1333</v>
      </c>
      <c r="B432" s="690" t="s">
        <v>1334</v>
      </c>
      <c r="C432" s="593" t="s">
        <v>244</v>
      </c>
      <c r="D432" s="605"/>
      <c r="E432" s="595"/>
    </row>
    <row r="433" spans="1:5" ht="18">
      <c r="A433" s="689" t="s">
        <v>1335</v>
      </c>
      <c r="B433" s="691" t="s">
        <v>1336</v>
      </c>
      <c r="C433" s="593" t="s">
        <v>244</v>
      </c>
      <c r="D433" s="605"/>
      <c r="E433" s="595"/>
    </row>
    <row r="434" spans="1:5" ht="18">
      <c r="A434" s="689" t="s">
        <v>1337</v>
      </c>
      <c r="B434" s="690" t="s">
        <v>1338</v>
      </c>
      <c r="C434" s="593" t="s">
        <v>244</v>
      </c>
      <c r="D434" s="605"/>
      <c r="E434" s="595"/>
    </row>
    <row r="435" spans="1:5" ht="18">
      <c r="A435" s="689" t="s">
        <v>1339</v>
      </c>
      <c r="B435" s="690" t="s">
        <v>1340</v>
      </c>
      <c r="C435" s="593" t="s">
        <v>244</v>
      </c>
      <c r="D435" s="605"/>
      <c r="E435" s="595"/>
    </row>
    <row r="436" spans="1:5" ht="18">
      <c r="A436" s="689" t="s">
        <v>1341</v>
      </c>
      <c r="B436" s="690" t="s">
        <v>1342</v>
      </c>
      <c r="C436" s="593" t="s">
        <v>244</v>
      </c>
      <c r="D436" s="605"/>
      <c r="E436" s="595"/>
    </row>
    <row r="437" spans="1:5" ht="18">
      <c r="A437" s="689" t="s">
        <v>1343</v>
      </c>
      <c r="B437" s="690" t="s">
        <v>1344</v>
      </c>
      <c r="C437" s="593" t="s">
        <v>244</v>
      </c>
      <c r="D437" s="605"/>
      <c r="E437" s="595"/>
    </row>
    <row r="438" spans="1:5" ht="18">
      <c r="A438" s="689" t="s">
        <v>1345</v>
      </c>
      <c r="B438" s="690" t="s">
        <v>1346</v>
      </c>
      <c r="C438" s="593" t="s">
        <v>244</v>
      </c>
      <c r="D438" s="605"/>
      <c r="E438" s="595"/>
    </row>
    <row r="439" spans="1:5" ht="18">
      <c r="A439" s="689" t="s">
        <v>1347</v>
      </c>
      <c r="B439" s="690" t="s">
        <v>1348</v>
      </c>
      <c r="C439" s="593" t="s">
        <v>244</v>
      </c>
      <c r="D439" s="605"/>
      <c r="E439" s="595"/>
    </row>
    <row r="440" spans="1:5" ht="18.75" thickBot="1">
      <c r="A440" s="693" t="s">
        <v>1349</v>
      </c>
      <c r="B440" s="694" t="s">
        <v>1350</v>
      </c>
      <c r="C440" s="593" t="s">
        <v>244</v>
      </c>
      <c r="D440" s="605"/>
      <c r="E440" s="595"/>
    </row>
    <row r="441" spans="1:5" ht="18">
      <c r="A441" s="687" t="s">
        <v>1351</v>
      </c>
      <c r="B441" s="695" t="s">
        <v>1352</v>
      </c>
      <c r="C441" s="593" t="s">
        <v>244</v>
      </c>
      <c r="D441" s="605"/>
      <c r="E441" s="595"/>
    </row>
    <row r="442" spans="1:5" ht="18">
      <c r="A442" s="689" t="s">
        <v>1353</v>
      </c>
      <c r="B442" s="690" t="s">
        <v>1354</v>
      </c>
      <c r="C442" s="593" t="s">
        <v>244</v>
      </c>
      <c r="D442" s="605"/>
      <c r="E442" s="595"/>
    </row>
    <row r="443" spans="1:5" ht="18">
      <c r="A443" s="689" t="s">
        <v>1355</v>
      </c>
      <c r="B443" s="690" t="s">
        <v>1356</v>
      </c>
      <c r="C443" s="593" t="s">
        <v>244</v>
      </c>
      <c r="D443" s="605"/>
      <c r="E443" s="595"/>
    </row>
    <row r="444" spans="1:5" ht="18">
      <c r="A444" s="689" t="s">
        <v>1357</v>
      </c>
      <c r="B444" s="690" t="s">
        <v>1358</v>
      </c>
      <c r="C444" s="593" t="s">
        <v>244</v>
      </c>
      <c r="D444" s="605"/>
      <c r="E444" s="595"/>
    </row>
    <row r="445" spans="1:5" ht="18">
      <c r="A445" s="689" t="s">
        <v>1359</v>
      </c>
      <c r="B445" s="690" t="s">
        <v>1360</v>
      </c>
      <c r="C445" s="593" t="s">
        <v>244</v>
      </c>
      <c r="D445" s="605"/>
      <c r="E445" s="595"/>
    </row>
    <row r="446" spans="1:5" ht="18">
      <c r="A446" s="689" t="s">
        <v>1361</v>
      </c>
      <c r="B446" s="690" t="s">
        <v>1362</v>
      </c>
      <c r="C446" s="593" t="s">
        <v>244</v>
      </c>
      <c r="D446" s="605"/>
      <c r="E446" s="595"/>
    </row>
    <row r="447" spans="1:5" ht="18">
      <c r="A447" s="689" t="s">
        <v>1363</v>
      </c>
      <c r="B447" s="690" t="s">
        <v>1364</v>
      </c>
      <c r="C447" s="593" t="s">
        <v>244</v>
      </c>
      <c r="D447" s="605"/>
      <c r="E447" s="595"/>
    </row>
    <row r="448" spans="1:5" ht="18">
      <c r="A448" s="689" t="s">
        <v>1365</v>
      </c>
      <c r="B448" s="690" t="s">
        <v>1366</v>
      </c>
      <c r="C448" s="593" t="s">
        <v>244</v>
      </c>
      <c r="D448" s="605"/>
      <c r="E448" s="595"/>
    </row>
    <row r="449" spans="1:5" ht="18">
      <c r="A449" s="689" t="s">
        <v>1367</v>
      </c>
      <c r="B449" s="690" t="s">
        <v>1368</v>
      </c>
      <c r="C449" s="593" t="s">
        <v>244</v>
      </c>
      <c r="D449" s="605"/>
      <c r="E449" s="595"/>
    </row>
    <row r="450" spans="1:5" ht="18.75" thickBot="1">
      <c r="A450" s="693" t="s">
        <v>1369</v>
      </c>
      <c r="B450" s="694" t="s">
        <v>1370</v>
      </c>
      <c r="C450" s="593" t="s">
        <v>244</v>
      </c>
      <c r="D450" s="605"/>
      <c r="E450" s="595"/>
    </row>
    <row r="451" spans="1:5" ht="18">
      <c r="A451" s="687" t="s">
        <v>1371</v>
      </c>
      <c r="B451" s="688" t="s">
        <v>1372</v>
      </c>
      <c r="C451" s="593" t="s">
        <v>244</v>
      </c>
      <c r="D451" s="605"/>
      <c r="E451" s="595"/>
    </row>
    <row r="452" spans="1:5" ht="18">
      <c r="A452" s="689" t="s">
        <v>1373</v>
      </c>
      <c r="B452" s="690" t="s">
        <v>1374</v>
      </c>
      <c r="C452" s="593" t="s">
        <v>244</v>
      </c>
      <c r="D452" s="605"/>
      <c r="E452" s="595"/>
    </row>
    <row r="453" spans="1:5" ht="18">
      <c r="A453" s="689" t="s">
        <v>1375</v>
      </c>
      <c r="B453" s="690" t="s">
        <v>1376</v>
      </c>
      <c r="C453" s="593" t="s">
        <v>244</v>
      </c>
      <c r="D453" s="605"/>
      <c r="E453" s="595"/>
    </row>
    <row r="454" spans="1:5" ht="18">
      <c r="A454" s="689" t="s">
        <v>1377</v>
      </c>
      <c r="B454" s="691" t="s">
        <v>1378</v>
      </c>
      <c r="C454" s="593" t="s">
        <v>244</v>
      </c>
      <c r="D454" s="605"/>
      <c r="E454" s="595"/>
    </row>
    <row r="455" spans="1:5" ht="18">
      <c r="A455" s="689" t="s">
        <v>1379</v>
      </c>
      <c r="B455" s="690" t="s">
        <v>1380</v>
      </c>
      <c r="C455" s="593" t="s">
        <v>244</v>
      </c>
      <c r="D455" s="605"/>
      <c r="E455" s="595"/>
    </row>
    <row r="456" spans="1:5" ht="18">
      <c r="A456" s="689" t="s">
        <v>1381</v>
      </c>
      <c r="B456" s="690" t="s">
        <v>1382</v>
      </c>
      <c r="C456" s="593" t="s">
        <v>244</v>
      </c>
      <c r="D456" s="605"/>
      <c r="E456" s="595"/>
    </row>
    <row r="457" spans="1:5" ht="18">
      <c r="A457" s="689" t="s">
        <v>1383</v>
      </c>
      <c r="B457" s="690" t="s">
        <v>1384</v>
      </c>
      <c r="C457" s="593" t="s">
        <v>244</v>
      </c>
      <c r="D457" s="605"/>
      <c r="E457" s="595"/>
    </row>
    <row r="458" spans="1:5" ht="18">
      <c r="A458" s="689" t="s">
        <v>1385</v>
      </c>
      <c r="B458" s="690" t="s">
        <v>1386</v>
      </c>
      <c r="C458" s="593" t="s">
        <v>244</v>
      </c>
      <c r="D458" s="605"/>
      <c r="E458" s="595"/>
    </row>
    <row r="459" spans="1:5" ht="18">
      <c r="A459" s="689" t="s">
        <v>1387</v>
      </c>
      <c r="B459" s="690" t="s">
        <v>1388</v>
      </c>
      <c r="C459" s="593" t="s">
        <v>244</v>
      </c>
      <c r="D459" s="605"/>
      <c r="E459" s="595"/>
    </row>
    <row r="460" spans="1:5" ht="18">
      <c r="A460" s="689" t="s">
        <v>1389</v>
      </c>
      <c r="B460" s="690" t="s">
        <v>1390</v>
      </c>
      <c r="C460" s="593" t="s">
        <v>244</v>
      </c>
      <c r="D460" s="605"/>
      <c r="E460" s="595"/>
    </row>
    <row r="461" spans="1:5" ht="18.75" thickBot="1">
      <c r="A461" s="693" t="s">
        <v>1391</v>
      </c>
      <c r="B461" s="694" t="s">
        <v>1392</v>
      </c>
      <c r="C461" s="593" t="s">
        <v>244</v>
      </c>
      <c r="D461" s="605"/>
      <c r="E461" s="595"/>
    </row>
    <row r="462" spans="1:5" ht="18">
      <c r="A462" s="687" t="s">
        <v>1393</v>
      </c>
      <c r="B462" s="688" t="s">
        <v>1394</v>
      </c>
      <c r="C462" s="593" t="s">
        <v>244</v>
      </c>
      <c r="D462" s="605"/>
      <c r="E462" s="595"/>
    </row>
    <row r="463" spans="1:5" ht="18">
      <c r="A463" s="689" t="s">
        <v>1395</v>
      </c>
      <c r="B463" s="690" t="s">
        <v>1396</v>
      </c>
      <c r="C463" s="593" t="s">
        <v>244</v>
      </c>
      <c r="D463" s="605"/>
      <c r="E463" s="595"/>
    </row>
    <row r="464" spans="1:5" ht="18">
      <c r="A464" s="689" t="s">
        <v>1397</v>
      </c>
      <c r="B464" s="691" t="s">
        <v>1398</v>
      </c>
      <c r="C464" s="593" t="s">
        <v>244</v>
      </c>
      <c r="D464" s="605"/>
      <c r="E464" s="595"/>
    </row>
    <row r="465" spans="1:5" ht="18">
      <c r="A465" s="689" t="s">
        <v>1399</v>
      </c>
      <c r="B465" s="690" t="s">
        <v>1400</v>
      </c>
      <c r="C465" s="593" t="s">
        <v>244</v>
      </c>
      <c r="D465" s="605"/>
      <c r="E465" s="595"/>
    </row>
    <row r="466" spans="1:5" ht="18">
      <c r="A466" s="689" t="s">
        <v>1401</v>
      </c>
      <c r="B466" s="690" t="s">
        <v>1402</v>
      </c>
      <c r="C466" s="593" t="s">
        <v>244</v>
      </c>
      <c r="D466" s="605"/>
      <c r="E466" s="595"/>
    </row>
    <row r="467" spans="1:5" ht="18">
      <c r="A467" s="689" t="s">
        <v>1403</v>
      </c>
      <c r="B467" s="690" t="s">
        <v>1404</v>
      </c>
      <c r="C467" s="593" t="s">
        <v>244</v>
      </c>
      <c r="D467" s="605"/>
      <c r="E467" s="595"/>
    </row>
    <row r="468" spans="1:5" ht="18">
      <c r="A468" s="689" t="s">
        <v>1405</v>
      </c>
      <c r="B468" s="690" t="s">
        <v>1406</v>
      </c>
      <c r="C468" s="593" t="s">
        <v>244</v>
      </c>
      <c r="D468" s="605"/>
      <c r="E468" s="595"/>
    </row>
    <row r="469" spans="1:5" ht="18">
      <c r="A469" s="689" t="s">
        <v>1407</v>
      </c>
      <c r="B469" s="690" t="s">
        <v>1408</v>
      </c>
      <c r="C469" s="593" t="s">
        <v>244</v>
      </c>
      <c r="D469" s="605"/>
      <c r="E469" s="595"/>
    </row>
    <row r="470" spans="1:5" ht="18">
      <c r="A470" s="689" t="s">
        <v>1409</v>
      </c>
      <c r="B470" s="690" t="s">
        <v>1410</v>
      </c>
      <c r="C470" s="593" t="s">
        <v>244</v>
      </c>
      <c r="D470" s="605"/>
      <c r="E470" s="595"/>
    </row>
    <row r="471" spans="1:5" ht="18.75" thickBot="1">
      <c r="A471" s="693" t="s">
        <v>1411</v>
      </c>
      <c r="B471" s="694" t="s">
        <v>1412</v>
      </c>
      <c r="C471" s="593" t="s">
        <v>244</v>
      </c>
      <c r="D471" s="605"/>
      <c r="E471" s="595"/>
    </row>
    <row r="472" spans="1:5" ht="18">
      <c r="A472" s="687" t="s">
        <v>1413</v>
      </c>
      <c r="B472" s="695" t="s">
        <v>1414</v>
      </c>
      <c r="C472" s="593" t="s">
        <v>244</v>
      </c>
      <c r="D472" s="605"/>
      <c r="E472" s="595"/>
    </row>
    <row r="473" spans="1:5" ht="18">
      <c r="A473" s="689" t="s">
        <v>1415</v>
      </c>
      <c r="B473" s="690" t="s">
        <v>1416</v>
      </c>
      <c r="C473" s="593" t="s">
        <v>244</v>
      </c>
      <c r="D473" s="605"/>
      <c r="E473" s="595"/>
    </row>
    <row r="474" spans="1:5" ht="18">
      <c r="A474" s="689" t="s">
        <v>1417</v>
      </c>
      <c r="B474" s="690" t="s">
        <v>1418</v>
      </c>
      <c r="C474" s="593" t="s">
        <v>244</v>
      </c>
      <c r="D474" s="605"/>
      <c r="E474" s="595"/>
    </row>
    <row r="475" spans="1:5" ht="18.75" thickBot="1">
      <c r="A475" s="693" t="s">
        <v>1419</v>
      </c>
      <c r="B475" s="694" t="s">
        <v>1420</v>
      </c>
      <c r="C475" s="593" t="s">
        <v>244</v>
      </c>
      <c r="D475" s="605"/>
      <c r="E475" s="595"/>
    </row>
    <row r="476" spans="1:5" ht="18">
      <c r="A476" s="687" t="s">
        <v>1421</v>
      </c>
      <c r="B476" s="688" t="s">
        <v>1422</v>
      </c>
      <c r="C476" s="593" t="s">
        <v>244</v>
      </c>
      <c r="D476" s="605"/>
      <c r="E476" s="595"/>
    </row>
    <row r="477" spans="1:5" ht="18">
      <c r="A477" s="689" t="s">
        <v>1423</v>
      </c>
      <c r="B477" s="690" t="s">
        <v>1424</v>
      </c>
      <c r="C477" s="593" t="s">
        <v>244</v>
      </c>
      <c r="D477" s="605"/>
      <c r="E477" s="595"/>
    </row>
    <row r="478" spans="1:5" ht="18">
      <c r="A478" s="689" t="s">
        <v>1425</v>
      </c>
      <c r="B478" s="691" t="s">
        <v>1426</v>
      </c>
      <c r="C478" s="593" t="s">
        <v>244</v>
      </c>
      <c r="D478" s="605"/>
      <c r="E478" s="595"/>
    </row>
    <row r="479" spans="1:5" ht="18">
      <c r="A479" s="689" t="s">
        <v>1427</v>
      </c>
      <c r="B479" s="690" t="s">
        <v>1428</v>
      </c>
      <c r="C479" s="593" t="s">
        <v>244</v>
      </c>
      <c r="D479" s="605"/>
      <c r="E479" s="595"/>
    </row>
    <row r="480" spans="1:5" ht="18">
      <c r="A480" s="689" t="s">
        <v>1429</v>
      </c>
      <c r="B480" s="690" t="s">
        <v>1430</v>
      </c>
      <c r="C480" s="593" t="s">
        <v>244</v>
      </c>
      <c r="D480" s="605"/>
      <c r="E480" s="595"/>
    </row>
    <row r="481" spans="1:5" ht="18">
      <c r="A481" s="689" t="s">
        <v>1431</v>
      </c>
      <c r="B481" s="690" t="s">
        <v>1432</v>
      </c>
      <c r="C481" s="593" t="s">
        <v>244</v>
      </c>
      <c r="D481" s="605"/>
      <c r="E481" s="595"/>
    </row>
    <row r="482" spans="1:5" ht="18">
      <c r="A482" s="689" t="s">
        <v>1433</v>
      </c>
      <c r="B482" s="690" t="s">
        <v>1434</v>
      </c>
      <c r="C482" s="593" t="s">
        <v>244</v>
      </c>
      <c r="D482" s="605"/>
      <c r="E482" s="595"/>
    </row>
    <row r="483" spans="1:5" ht="18.75" thickBot="1">
      <c r="A483" s="693" t="s">
        <v>1435</v>
      </c>
      <c r="B483" s="694" t="s">
        <v>1436</v>
      </c>
      <c r="C483" s="593" t="s">
        <v>244</v>
      </c>
      <c r="D483" s="605"/>
      <c r="E483" s="595"/>
    </row>
    <row r="484" spans="1:5" ht="18">
      <c r="A484" s="687" t="s">
        <v>1437</v>
      </c>
      <c r="B484" s="688" t="s">
        <v>1438</v>
      </c>
      <c r="C484" s="593" t="s">
        <v>244</v>
      </c>
      <c r="D484" s="605"/>
      <c r="E484" s="595"/>
    </row>
    <row r="485" spans="1:5" ht="18">
      <c r="A485" s="689" t="s">
        <v>1439</v>
      </c>
      <c r="B485" s="690" t="s">
        <v>1440</v>
      </c>
      <c r="C485" s="593" t="s">
        <v>244</v>
      </c>
      <c r="D485" s="605"/>
      <c r="E485" s="595"/>
    </row>
    <row r="486" spans="1:5" ht="18">
      <c r="A486" s="689" t="s">
        <v>1441</v>
      </c>
      <c r="B486" s="690" t="s">
        <v>1442</v>
      </c>
      <c r="C486" s="593" t="s">
        <v>244</v>
      </c>
      <c r="D486" s="605"/>
      <c r="E486" s="595"/>
    </row>
    <row r="487" spans="1:5" ht="18">
      <c r="A487" s="689" t="s">
        <v>1443</v>
      </c>
      <c r="B487" s="690" t="s">
        <v>1444</v>
      </c>
      <c r="C487" s="593" t="s">
        <v>244</v>
      </c>
      <c r="D487" s="605"/>
      <c r="E487" s="595"/>
    </row>
    <row r="488" spans="1:5" ht="18">
      <c r="A488" s="689" t="s">
        <v>1445</v>
      </c>
      <c r="B488" s="691" t="s">
        <v>1446</v>
      </c>
      <c r="C488" s="593" t="s">
        <v>244</v>
      </c>
      <c r="D488" s="605"/>
      <c r="E488" s="595"/>
    </row>
    <row r="489" spans="1:5" ht="18">
      <c r="A489" s="689" t="s">
        <v>1447</v>
      </c>
      <c r="B489" s="690" t="s">
        <v>1448</v>
      </c>
      <c r="C489" s="593" t="s">
        <v>244</v>
      </c>
      <c r="D489" s="605"/>
      <c r="E489" s="595"/>
    </row>
    <row r="490" spans="1:5" ht="18.75" thickBot="1">
      <c r="A490" s="693" t="s">
        <v>509</v>
      </c>
      <c r="B490" s="694" t="s">
        <v>510</v>
      </c>
      <c r="C490" s="593" t="s">
        <v>244</v>
      </c>
      <c r="D490" s="605"/>
      <c r="E490" s="595"/>
    </row>
    <row r="491" spans="1:5" ht="18">
      <c r="A491" s="687" t="s">
        <v>511</v>
      </c>
      <c r="B491" s="688" t="s">
        <v>512</v>
      </c>
      <c r="C491" s="593" t="s">
        <v>244</v>
      </c>
      <c r="D491" s="605"/>
      <c r="E491" s="595"/>
    </row>
    <row r="492" spans="1:5" ht="18">
      <c r="A492" s="689" t="s">
        <v>513</v>
      </c>
      <c r="B492" s="690" t="s">
        <v>514</v>
      </c>
      <c r="C492" s="593" t="s">
        <v>244</v>
      </c>
      <c r="D492" s="605"/>
      <c r="E492" s="595"/>
    </row>
    <row r="493" spans="1:5" ht="18">
      <c r="A493" s="689" t="s">
        <v>515</v>
      </c>
      <c r="B493" s="690" t="s">
        <v>516</v>
      </c>
      <c r="C493" s="593" t="s">
        <v>244</v>
      </c>
      <c r="D493" s="605"/>
      <c r="E493" s="595"/>
    </row>
    <row r="494" spans="1:5" ht="18">
      <c r="A494" s="689" t="s">
        <v>517</v>
      </c>
      <c r="B494" s="690" t="s">
        <v>518</v>
      </c>
      <c r="C494" s="593" t="s">
        <v>244</v>
      </c>
      <c r="D494" s="605"/>
      <c r="E494" s="595"/>
    </row>
    <row r="495" spans="1:5" ht="18">
      <c r="A495" s="689" t="s">
        <v>519</v>
      </c>
      <c r="B495" s="691" t="s">
        <v>520</v>
      </c>
      <c r="C495" s="593" t="s">
        <v>244</v>
      </c>
      <c r="D495" s="605"/>
      <c r="E495" s="595"/>
    </row>
    <row r="496" spans="1:5" ht="18">
      <c r="A496" s="689" t="s">
        <v>521</v>
      </c>
      <c r="B496" s="690" t="s">
        <v>522</v>
      </c>
      <c r="C496" s="593" t="s">
        <v>244</v>
      </c>
      <c r="D496" s="605"/>
      <c r="E496" s="595"/>
    </row>
    <row r="497" spans="1:5" ht="18">
      <c r="A497" s="689" t="s">
        <v>523</v>
      </c>
      <c r="B497" s="690" t="s">
        <v>524</v>
      </c>
      <c r="C497" s="593" t="s">
        <v>244</v>
      </c>
      <c r="D497" s="605"/>
      <c r="E497" s="595"/>
    </row>
    <row r="498" spans="1:5" ht="18">
      <c r="A498" s="689" t="s">
        <v>525</v>
      </c>
      <c r="B498" s="690" t="s">
        <v>526</v>
      </c>
      <c r="C498" s="593" t="s">
        <v>244</v>
      </c>
      <c r="D498" s="605"/>
      <c r="E498" s="595"/>
    </row>
    <row r="499" spans="1:5" ht="18.75" thickBot="1">
      <c r="A499" s="693" t="s">
        <v>527</v>
      </c>
      <c r="B499" s="694" t="s">
        <v>528</v>
      </c>
      <c r="C499" s="593" t="s">
        <v>244</v>
      </c>
      <c r="D499" s="605"/>
      <c r="E499" s="595"/>
    </row>
    <row r="500" spans="1:5" ht="18">
      <c r="A500" s="687" t="s">
        <v>529</v>
      </c>
      <c r="B500" s="688" t="s">
        <v>530</v>
      </c>
      <c r="C500" s="593" t="s">
        <v>244</v>
      </c>
      <c r="D500" s="605"/>
      <c r="E500" s="595"/>
    </row>
    <row r="501" spans="1:5" ht="18">
      <c r="A501" s="689" t="s">
        <v>531</v>
      </c>
      <c r="B501" s="690" t="s">
        <v>532</v>
      </c>
      <c r="C501" s="593" t="s">
        <v>244</v>
      </c>
      <c r="D501" s="605"/>
      <c r="E501" s="595"/>
    </row>
    <row r="502" spans="1:5" ht="18">
      <c r="A502" s="689" t="s">
        <v>533</v>
      </c>
      <c r="B502" s="691" t="s">
        <v>534</v>
      </c>
      <c r="C502" s="593" t="s">
        <v>244</v>
      </c>
      <c r="D502" s="605"/>
      <c r="E502" s="595"/>
    </row>
    <row r="503" spans="1:5" ht="18">
      <c r="A503" s="689" t="s">
        <v>535</v>
      </c>
      <c r="B503" s="690" t="s">
        <v>536</v>
      </c>
      <c r="C503" s="593" t="s">
        <v>244</v>
      </c>
      <c r="D503" s="605"/>
      <c r="E503" s="595"/>
    </row>
    <row r="504" spans="1:5" ht="18">
      <c r="A504" s="689" t="s">
        <v>537</v>
      </c>
      <c r="B504" s="690" t="s">
        <v>538</v>
      </c>
      <c r="C504" s="593" t="s">
        <v>244</v>
      </c>
      <c r="D504" s="605"/>
      <c r="E504" s="595"/>
    </row>
    <row r="505" spans="1:5" ht="18">
      <c r="A505" s="689" t="s">
        <v>539</v>
      </c>
      <c r="B505" s="690" t="s">
        <v>540</v>
      </c>
      <c r="C505" s="593" t="s">
        <v>244</v>
      </c>
      <c r="D505" s="605"/>
      <c r="E505" s="595"/>
    </row>
    <row r="506" spans="1:5" ht="18">
      <c r="A506" s="689" t="s">
        <v>541</v>
      </c>
      <c r="B506" s="690" t="s">
        <v>542</v>
      </c>
      <c r="C506" s="593" t="s">
        <v>244</v>
      </c>
      <c r="D506" s="605"/>
      <c r="E506" s="595"/>
    </row>
    <row r="507" spans="1:5" ht="18.75" thickBot="1">
      <c r="A507" s="693" t="s">
        <v>543</v>
      </c>
      <c r="B507" s="694" t="s">
        <v>544</v>
      </c>
      <c r="C507" s="593" t="s">
        <v>244</v>
      </c>
      <c r="D507" s="605"/>
      <c r="E507" s="595"/>
    </row>
    <row r="508" spans="1:5" ht="18">
      <c r="A508" s="687" t="s">
        <v>545</v>
      </c>
      <c r="B508" s="688" t="s">
        <v>546</v>
      </c>
      <c r="C508" s="593" t="s">
        <v>244</v>
      </c>
      <c r="D508" s="605"/>
      <c r="E508" s="595"/>
    </row>
    <row r="509" spans="1:5" ht="18">
      <c r="A509" s="689" t="s">
        <v>547</v>
      </c>
      <c r="B509" s="690" t="s">
        <v>548</v>
      </c>
      <c r="C509" s="593" t="s">
        <v>244</v>
      </c>
      <c r="D509" s="605"/>
      <c r="E509" s="595"/>
    </row>
    <row r="510" spans="1:5" ht="18">
      <c r="A510" s="689" t="s">
        <v>549</v>
      </c>
      <c r="B510" s="690" t="s">
        <v>550</v>
      </c>
      <c r="C510" s="593" t="s">
        <v>244</v>
      </c>
      <c r="D510" s="605"/>
      <c r="E510" s="595"/>
    </row>
    <row r="511" spans="1:5" ht="18">
      <c r="A511" s="689" t="s">
        <v>551</v>
      </c>
      <c r="B511" s="690" t="s">
        <v>552</v>
      </c>
      <c r="C511" s="593" t="s">
        <v>244</v>
      </c>
      <c r="D511" s="605"/>
      <c r="E511" s="595"/>
    </row>
    <row r="512" spans="1:5" ht="18">
      <c r="A512" s="689" t="s">
        <v>553</v>
      </c>
      <c r="B512" s="690" t="s">
        <v>554</v>
      </c>
      <c r="C512" s="593" t="s">
        <v>244</v>
      </c>
      <c r="D512" s="605"/>
      <c r="E512" s="595"/>
    </row>
    <row r="513" spans="1:5" ht="18">
      <c r="A513" s="689" t="s">
        <v>555</v>
      </c>
      <c r="B513" s="690" t="s">
        <v>556</v>
      </c>
      <c r="C513" s="593" t="s">
        <v>244</v>
      </c>
      <c r="D513" s="605"/>
      <c r="E513" s="595"/>
    </row>
    <row r="514" spans="1:5" ht="18">
      <c r="A514" s="689" t="s">
        <v>557</v>
      </c>
      <c r="B514" s="690" t="s">
        <v>558</v>
      </c>
      <c r="C514" s="593" t="s">
        <v>244</v>
      </c>
      <c r="D514" s="605"/>
      <c r="E514" s="595"/>
    </row>
    <row r="515" spans="1:5" ht="18">
      <c r="A515" s="689" t="s">
        <v>559</v>
      </c>
      <c r="B515" s="690" t="s">
        <v>560</v>
      </c>
      <c r="C515" s="593" t="s">
        <v>244</v>
      </c>
      <c r="D515" s="605"/>
      <c r="E515" s="595"/>
    </row>
    <row r="516" spans="1:5" ht="18">
      <c r="A516" s="689" t="s">
        <v>561</v>
      </c>
      <c r="B516" s="691" t="s">
        <v>562</v>
      </c>
      <c r="C516" s="593" t="s">
        <v>244</v>
      </c>
      <c r="D516" s="605"/>
      <c r="E516" s="595"/>
    </row>
    <row r="517" spans="1:5" ht="18">
      <c r="A517" s="689" t="s">
        <v>563</v>
      </c>
      <c r="B517" s="690" t="s">
        <v>564</v>
      </c>
      <c r="C517" s="593" t="s">
        <v>244</v>
      </c>
      <c r="D517" s="605"/>
      <c r="E517" s="595"/>
    </row>
    <row r="518" spans="1:5" ht="18.75" thickBot="1">
      <c r="A518" s="693" t="s">
        <v>565</v>
      </c>
      <c r="B518" s="694" t="s">
        <v>566</v>
      </c>
      <c r="C518" s="593" t="s">
        <v>244</v>
      </c>
      <c r="D518" s="605"/>
      <c r="E518" s="595"/>
    </row>
    <row r="519" spans="1:5" ht="18">
      <c r="A519" s="687" t="s">
        <v>567</v>
      </c>
      <c r="B519" s="688" t="s">
        <v>568</v>
      </c>
      <c r="C519" s="593" t="s">
        <v>244</v>
      </c>
      <c r="D519" s="605"/>
      <c r="E519" s="595"/>
    </row>
    <row r="520" spans="1:5" ht="18">
      <c r="A520" s="689" t="s">
        <v>569</v>
      </c>
      <c r="B520" s="690" t="s">
        <v>570</v>
      </c>
      <c r="C520" s="593" t="s">
        <v>244</v>
      </c>
      <c r="D520" s="605"/>
      <c r="E520" s="595"/>
    </row>
    <row r="521" spans="1:5" ht="18">
      <c r="A521" s="689" t="s">
        <v>571</v>
      </c>
      <c r="B521" s="690" t="s">
        <v>572</v>
      </c>
      <c r="C521" s="593" t="s">
        <v>244</v>
      </c>
      <c r="D521" s="605"/>
      <c r="E521" s="595"/>
    </row>
    <row r="522" spans="1:5" ht="18">
      <c r="A522" s="689" t="s">
        <v>573</v>
      </c>
      <c r="B522" s="690" t="s">
        <v>574</v>
      </c>
      <c r="C522" s="593" t="s">
        <v>244</v>
      </c>
      <c r="D522" s="605"/>
      <c r="E522" s="595"/>
    </row>
    <row r="523" spans="1:5" ht="18">
      <c r="A523" s="689" t="s">
        <v>575</v>
      </c>
      <c r="B523" s="690" t="s">
        <v>576</v>
      </c>
      <c r="C523" s="593" t="s">
        <v>244</v>
      </c>
      <c r="D523" s="605"/>
      <c r="E523" s="595"/>
    </row>
    <row r="524" spans="1:5" ht="18">
      <c r="A524" s="689" t="s">
        <v>577</v>
      </c>
      <c r="B524" s="691" t="s">
        <v>578</v>
      </c>
      <c r="C524" s="593" t="s">
        <v>244</v>
      </c>
      <c r="D524" s="605"/>
      <c r="E524" s="595"/>
    </row>
    <row r="525" spans="1:5" ht="18">
      <c r="A525" s="689" t="s">
        <v>579</v>
      </c>
      <c r="B525" s="690" t="s">
        <v>580</v>
      </c>
      <c r="C525" s="593" t="s">
        <v>244</v>
      </c>
      <c r="D525" s="605"/>
      <c r="E525" s="595"/>
    </row>
    <row r="526" spans="1:5" ht="18">
      <c r="A526" s="689" t="s">
        <v>581</v>
      </c>
      <c r="B526" s="690" t="s">
        <v>582</v>
      </c>
      <c r="C526" s="593" t="s">
        <v>244</v>
      </c>
      <c r="D526" s="605"/>
      <c r="E526" s="595"/>
    </row>
    <row r="527" spans="1:5" ht="18">
      <c r="A527" s="689" t="s">
        <v>583</v>
      </c>
      <c r="B527" s="690" t="s">
        <v>584</v>
      </c>
      <c r="C527" s="593" t="s">
        <v>244</v>
      </c>
      <c r="D527" s="605"/>
      <c r="E527" s="595"/>
    </row>
    <row r="528" spans="1:5" ht="18">
      <c r="A528" s="689" t="s">
        <v>585</v>
      </c>
      <c r="B528" s="690" t="s">
        <v>586</v>
      </c>
      <c r="C528" s="593" t="s">
        <v>244</v>
      </c>
      <c r="D528" s="605"/>
      <c r="E528" s="595"/>
    </row>
    <row r="529" spans="1:5" ht="18">
      <c r="A529" s="847" t="s">
        <v>587</v>
      </c>
      <c r="B529" s="848" t="s">
        <v>588</v>
      </c>
      <c r="C529" s="593" t="s">
        <v>244</v>
      </c>
      <c r="D529" s="605"/>
      <c r="E529" s="595"/>
    </row>
    <row r="530" spans="1:5" ht="18.75" thickBot="1">
      <c r="A530" s="847" t="s">
        <v>1837</v>
      </c>
      <c r="B530" s="849" t="s">
        <v>1836</v>
      </c>
      <c r="C530" s="593"/>
      <c r="D530" s="605"/>
      <c r="E530" s="595"/>
    </row>
    <row r="531" spans="1:5" ht="18">
      <c r="A531" s="850" t="s">
        <v>589</v>
      </c>
      <c r="B531" s="851" t="s">
        <v>590</v>
      </c>
      <c r="C531" s="593" t="s">
        <v>244</v>
      </c>
      <c r="D531" s="605"/>
      <c r="E531" s="595"/>
    </row>
    <row r="532" spans="1:5" ht="18">
      <c r="A532" s="696" t="s">
        <v>591</v>
      </c>
      <c r="B532" s="697" t="s">
        <v>592</v>
      </c>
      <c r="C532" s="593" t="s">
        <v>244</v>
      </c>
      <c r="D532" s="605"/>
      <c r="E532" s="595"/>
    </row>
    <row r="533" spans="1:5" ht="18">
      <c r="A533" s="689" t="s">
        <v>593</v>
      </c>
      <c r="B533" s="690" t="s">
        <v>594</v>
      </c>
      <c r="C533" s="593" t="s">
        <v>244</v>
      </c>
      <c r="D533" s="605"/>
      <c r="E533" s="595"/>
    </row>
    <row r="534" spans="1:5" ht="18">
      <c r="A534" s="689" t="s">
        <v>595</v>
      </c>
      <c r="B534" s="691" t="s">
        <v>596</v>
      </c>
      <c r="C534" s="593" t="s">
        <v>244</v>
      </c>
      <c r="D534" s="605"/>
      <c r="E534" s="595"/>
    </row>
    <row r="535" spans="1:5" ht="18">
      <c r="A535" s="689" t="s">
        <v>597</v>
      </c>
      <c r="B535" s="690" t="s">
        <v>598</v>
      </c>
      <c r="C535" s="593" t="s">
        <v>244</v>
      </c>
      <c r="D535" s="605"/>
      <c r="E535" s="595"/>
    </row>
    <row r="536" spans="1:5" ht="18.75" thickBot="1">
      <c r="A536" s="693" t="s">
        <v>599</v>
      </c>
      <c r="B536" s="694" t="s">
        <v>600</v>
      </c>
      <c r="C536" s="593" t="s">
        <v>244</v>
      </c>
      <c r="D536" s="605"/>
      <c r="E536" s="595"/>
    </row>
    <row r="537" spans="1:5" ht="18">
      <c r="A537" s="696" t="s">
        <v>601</v>
      </c>
      <c r="B537" s="697" t="s">
        <v>602</v>
      </c>
      <c r="C537" s="593" t="s">
        <v>244</v>
      </c>
      <c r="D537" s="605"/>
      <c r="E537" s="595"/>
    </row>
    <row r="538" spans="1:5" ht="18">
      <c r="A538" s="689" t="s">
        <v>603</v>
      </c>
      <c r="B538" s="690" t="s">
        <v>604</v>
      </c>
      <c r="C538" s="593" t="s">
        <v>244</v>
      </c>
      <c r="D538" s="605"/>
      <c r="E538" s="595"/>
    </row>
    <row r="539" spans="1:5" ht="18">
      <c r="A539" s="689" t="s">
        <v>605</v>
      </c>
      <c r="B539" s="690" t="s">
        <v>606</v>
      </c>
      <c r="C539" s="593" t="s">
        <v>244</v>
      </c>
      <c r="D539" s="605"/>
      <c r="E539" s="595"/>
    </row>
    <row r="540" spans="1:5" ht="18">
      <c r="A540" s="689" t="s">
        <v>607</v>
      </c>
      <c r="B540" s="690" t="s">
        <v>608</v>
      </c>
      <c r="C540" s="593" t="s">
        <v>244</v>
      </c>
      <c r="D540" s="605"/>
      <c r="E540" s="595"/>
    </row>
    <row r="541" spans="1:5" ht="18">
      <c r="A541" s="689" t="s">
        <v>609</v>
      </c>
      <c r="B541" s="690" t="s">
        <v>610</v>
      </c>
      <c r="C541" s="593" t="s">
        <v>244</v>
      </c>
      <c r="D541" s="605"/>
      <c r="E541" s="595"/>
    </row>
    <row r="542" spans="1:5" ht="18">
      <c r="A542" s="689" t="s">
        <v>611</v>
      </c>
      <c r="B542" s="690" t="s">
        <v>612</v>
      </c>
      <c r="C542" s="593" t="s">
        <v>244</v>
      </c>
      <c r="D542" s="605"/>
      <c r="E542" s="595"/>
    </row>
    <row r="543" spans="1:5" ht="18">
      <c r="A543" s="689" t="s">
        <v>613</v>
      </c>
      <c r="B543" s="690" t="s">
        <v>614</v>
      </c>
      <c r="C543" s="593" t="s">
        <v>244</v>
      </c>
      <c r="D543" s="605"/>
      <c r="E543" s="595"/>
    </row>
    <row r="544" spans="1:5" ht="18">
      <c r="A544" s="689" t="s">
        <v>615</v>
      </c>
      <c r="B544" s="691" t="s">
        <v>616</v>
      </c>
      <c r="C544" s="593" t="s">
        <v>244</v>
      </c>
      <c r="D544" s="605"/>
      <c r="E544" s="595"/>
    </row>
    <row r="545" spans="1:5" ht="18">
      <c r="A545" s="689" t="s">
        <v>617</v>
      </c>
      <c r="B545" s="690" t="s">
        <v>618</v>
      </c>
      <c r="C545" s="593" t="s">
        <v>244</v>
      </c>
      <c r="D545" s="605"/>
      <c r="E545" s="595"/>
    </row>
    <row r="546" spans="1:5" ht="18">
      <c r="A546" s="689" t="s">
        <v>619</v>
      </c>
      <c r="B546" s="690" t="s">
        <v>620</v>
      </c>
      <c r="C546" s="593" t="s">
        <v>244</v>
      </c>
      <c r="D546" s="605"/>
      <c r="E546" s="595"/>
    </row>
    <row r="547" spans="1:5" ht="18.75" thickBot="1">
      <c r="A547" s="698" t="s">
        <v>621</v>
      </c>
      <c r="B547" s="694" t="s">
        <v>622</v>
      </c>
      <c r="C547" s="593" t="s">
        <v>244</v>
      </c>
      <c r="D547" s="606"/>
      <c r="E547" s="595"/>
    </row>
    <row r="548" spans="1:5" ht="18">
      <c r="A548" s="696" t="s">
        <v>623</v>
      </c>
      <c r="B548" s="697" t="s">
        <v>624</v>
      </c>
      <c r="C548" s="593" t="s">
        <v>244</v>
      </c>
      <c r="D548" s="605"/>
      <c r="E548" s="595"/>
    </row>
    <row r="549" spans="1:5" ht="18">
      <c r="A549" s="689" t="s">
        <v>625</v>
      </c>
      <c r="B549" s="690" t="s">
        <v>626</v>
      </c>
      <c r="C549" s="593" t="s">
        <v>244</v>
      </c>
      <c r="D549" s="605"/>
      <c r="E549" s="595"/>
    </row>
    <row r="550" spans="1:5" ht="18">
      <c r="A550" s="689" t="s">
        <v>627</v>
      </c>
      <c r="B550" s="690" t="s">
        <v>628</v>
      </c>
      <c r="C550" s="593" t="s">
        <v>244</v>
      </c>
      <c r="D550" s="605"/>
      <c r="E550" s="595"/>
    </row>
    <row r="551" spans="1:5" ht="18">
      <c r="A551" s="689" t="s">
        <v>629</v>
      </c>
      <c r="B551" s="690" t="s">
        <v>630</v>
      </c>
      <c r="C551" s="593" t="s">
        <v>244</v>
      </c>
      <c r="D551" s="605"/>
      <c r="E551" s="595"/>
    </row>
    <row r="552" spans="1:5" ht="18">
      <c r="A552" s="689" t="s">
        <v>631</v>
      </c>
      <c r="B552" s="690" t="s">
        <v>632</v>
      </c>
      <c r="C552" s="593" t="s">
        <v>244</v>
      </c>
      <c r="D552" s="605"/>
      <c r="E552" s="595"/>
    </row>
    <row r="553" spans="1:5" ht="18">
      <c r="A553" s="689" t="s">
        <v>633</v>
      </c>
      <c r="B553" s="690" t="s">
        <v>634</v>
      </c>
      <c r="C553" s="593" t="s">
        <v>244</v>
      </c>
      <c r="D553" s="605"/>
      <c r="E553" s="595"/>
    </row>
    <row r="554" spans="1:5" ht="18">
      <c r="A554" s="689" t="s">
        <v>635</v>
      </c>
      <c r="B554" s="690" t="s">
        <v>636</v>
      </c>
      <c r="C554" s="593" t="s">
        <v>244</v>
      </c>
      <c r="D554" s="605"/>
      <c r="E554" s="595"/>
    </row>
    <row r="555" spans="1:5" ht="18">
      <c r="A555" s="689" t="s">
        <v>637</v>
      </c>
      <c r="B555" s="690" t="s">
        <v>638</v>
      </c>
      <c r="C555" s="593" t="s">
        <v>244</v>
      </c>
      <c r="D555" s="605"/>
      <c r="E555" s="595"/>
    </row>
    <row r="556" spans="1:5" ht="18">
      <c r="A556" s="689" t="s">
        <v>639</v>
      </c>
      <c r="B556" s="691" t="s">
        <v>640</v>
      </c>
      <c r="C556" s="593" t="s">
        <v>244</v>
      </c>
      <c r="D556" s="605"/>
      <c r="E556" s="595"/>
    </row>
    <row r="557" spans="1:5" ht="18">
      <c r="A557" s="689" t="s">
        <v>641</v>
      </c>
      <c r="B557" s="690" t="s">
        <v>642</v>
      </c>
      <c r="C557" s="593" t="s">
        <v>244</v>
      </c>
      <c r="D557" s="605"/>
      <c r="E557" s="595"/>
    </row>
    <row r="558" spans="1:5" ht="18">
      <c r="A558" s="689" t="s">
        <v>643</v>
      </c>
      <c r="B558" s="690" t="s">
        <v>644</v>
      </c>
      <c r="C558" s="593" t="s">
        <v>244</v>
      </c>
      <c r="D558" s="605"/>
      <c r="E558" s="595"/>
    </row>
    <row r="559" spans="1:5" ht="18">
      <c r="A559" s="689" t="s">
        <v>645</v>
      </c>
      <c r="B559" s="690" t="s">
        <v>646</v>
      </c>
      <c r="C559" s="593" t="s">
        <v>244</v>
      </c>
      <c r="D559" s="605"/>
      <c r="E559" s="595"/>
    </row>
    <row r="560" spans="1:5" ht="18">
      <c r="A560" s="689" t="s">
        <v>647</v>
      </c>
      <c r="B560" s="690" t="s">
        <v>648</v>
      </c>
      <c r="C560" s="593" t="s">
        <v>244</v>
      </c>
      <c r="D560" s="605"/>
      <c r="E560" s="595"/>
    </row>
    <row r="561" spans="1:5" ht="18">
      <c r="A561" s="689" t="s">
        <v>649</v>
      </c>
      <c r="B561" s="690" t="s">
        <v>650</v>
      </c>
      <c r="C561" s="593" t="s">
        <v>244</v>
      </c>
      <c r="D561" s="605"/>
      <c r="E561" s="595"/>
    </row>
    <row r="562" spans="1:5" ht="18">
      <c r="A562" s="689" t="s">
        <v>651</v>
      </c>
      <c r="B562" s="690" t="s">
        <v>652</v>
      </c>
      <c r="C562" s="593" t="s">
        <v>244</v>
      </c>
      <c r="D562" s="605"/>
      <c r="E562" s="595"/>
    </row>
    <row r="563" spans="1:5" ht="18">
      <c r="A563" s="689" t="s">
        <v>653</v>
      </c>
      <c r="B563" s="690" t="s">
        <v>654</v>
      </c>
      <c r="C563" s="593" t="s">
        <v>244</v>
      </c>
      <c r="D563" s="605"/>
      <c r="E563" s="595"/>
    </row>
    <row r="564" spans="1:5" ht="18.75">
      <c r="A564" s="689" t="s">
        <v>655</v>
      </c>
      <c r="B564" s="690" t="s">
        <v>656</v>
      </c>
      <c r="C564" s="593" t="s">
        <v>244</v>
      </c>
      <c r="D564" s="605"/>
      <c r="E564" s="595"/>
    </row>
    <row r="565" spans="1:5" ht="19.5" thickBot="1">
      <c r="A565" s="693" t="s">
        <v>657</v>
      </c>
      <c r="B565" s="699" t="s">
        <v>658</v>
      </c>
      <c r="C565" s="593" t="s">
        <v>244</v>
      </c>
      <c r="D565" s="607"/>
      <c r="E565" s="595"/>
    </row>
    <row r="566" spans="1:5" ht="18.75">
      <c r="A566" s="687" t="s">
        <v>659</v>
      </c>
      <c r="B566" s="688" t="s">
        <v>660</v>
      </c>
      <c r="C566" s="593" t="s">
        <v>244</v>
      </c>
      <c r="D566" s="605"/>
      <c r="E566" s="595"/>
    </row>
    <row r="567" spans="1:5" ht="18.75">
      <c r="A567" s="689" t="s">
        <v>661</v>
      </c>
      <c r="B567" s="690" t="s">
        <v>662</v>
      </c>
      <c r="C567" s="593" t="s">
        <v>244</v>
      </c>
      <c r="D567" s="605"/>
      <c r="E567" s="595"/>
    </row>
    <row r="568" spans="1:5" ht="18.75">
      <c r="A568" s="689" t="s">
        <v>663</v>
      </c>
      <c r="B568" s="690" t="s">
        <v>664</v>
      </c>
      <c r="C568" s="593" t="s">
        <v>244</v>
      </c>
      <c r="D568" s="605"/>
      <c r="E568" s="595"/>
    </row>
    <row r="569" spans="1:5" ht="18.75">
      <c r="A569" s="689" t="s">
        <v>665</v>
      </c>
      <c r="B569" s="690" t="s">
        <v>666</v>
      </c>
      <c r="C569" s="593" t="s">
        <v>244</v>
      </c>
      <c r="D569" s="605"/>
      <c r="E569" s="595"/>
    </row>
    <row r="570" spans="1:5" ht="19.5">
      <c r="A570" s="689" t="s">
        <v>667</v>
      </c>
      <c r="B570" s="691" t="s">
        <v>668</v>
      </c>
      <c r="C570" s="593" t="s">
        <v>244</v>
      </c>
      <c r="D570" s="605"/>
      <c r="E570" s="595"/>
    </row>
    <row r="571" spans="1:5" ht="18.75">
      <c r="A571" s="689" t="s">
        <v>669</v>
      </c>
      <c r="B571" s="690" t="s">
        <v>670</v>
      </c>
      <c r="C571" s="593" t="s">
        <v>244</v>
      </c>
      <c r="D571" s="605"/>
      <c r="E571" s="595"/>
    </row>
    <row r="572" spans="1:5" ht="19.5" thickBot="1">
      <c r="A572" s="693" t="s">
        <v>671</v>
      </c>
      <c r="B572" s="694" t="s">
        <v>672</v>
      </c>
      <c r="C572" s="593" t="s">
        <v>244</v>
      </c>
      <c r="D572" s="605"/>
      <c r="E572" s="595"/>
    </row>
    <row r="573" spans="1:5" ht="18.75">
      <c r="A573" s="687" t="s">
        <v>673</v>
      </c>
      <c r="B573" s="688" t="s">
        <v>674</v>
      </c>
      <c r="C573" s="593" t="s">
        <v>244</v>
      </c>
      <c r="D573" s="605"/>
      <c r="E573" s="595"/>
    </row>
    <row r="574" spans="1:5" ht="18.75">
      <c r="A574" s="689" t="s">
        <v>675</v>
      </c>
      <c r="B574" s="690" t="s">
        <v>1334</v>
      </c>
      <c r="C574" s="593" t="s">
        <v>244</v>
      </c>
      <c r="D574" s="605"/>
      <c r="E574" s="595"/>
    </row>
    <row r="575" spans="1:5" ht="18.75">
      <c r="A575" s="689" t="s">
        <v>676</v>
      </c>
      <c r="B575" s="690" t="s">
        <v>677</v>
      </c>
      <c r="C575" s="593" t="s">
        <v>244</v>
      </c>
      <c r="D575" s="605"/>
      <c r="E575" s="595"/>
    </row>
    <row r="576" spans="1:5" ht="18.75">
      <c r="A576" s="689" t="s">
        <v>678</v>
      </c>
      <c r="B576" s="690" t="s">
        <v>679</v>
      </c>
      <c r="C576" s="593" t="s">
        <v>244</v>
      </c>
      <c r="D576" s="605"/>
      <c r="E576" s="595"/>
    </row>
    <row r="577" spans="1:5" ht="18.75">
      <c r="A577" s="689" t="s">
        <v>680</v>
      </c>
      <c r="B577" s="690" t="s">
        <v>681</v>
      </c>
      <c r="C577" s="593" t="s">
        <v>244</v>
      </c>
      <c r="D577" s="605"/>
      <c r="E577" s="595"/>
    </row>
    <row r="578" spans="1:5" ht="19.5">
      <c r="A578" s="689" t="s">
        <v>682</v>
      </c>
      <c r="B578" s="691" t="s">
        <v>683</v>
      </c>
      <c r="C578" s="593" t="s">
        <v>244</v>
      </c>
      <c r="D578" s="605"/>
      <c r="E578" s="595"/>
    </row>
    <row r="579" spans="1:5" ht="18.75">
      <c r="A579" s="689" t="s">
        <v>684</v>
      </c>
      <c r="B579" s="690" t="s">
        <v>685</v>
      </c>
      <c r="C579" s="593" t="s">
        <v>244</v>
      </c>
      <c r="D579" s="605"/>
      <c r="E579" s="595"/>
    </row>
    <row r="580" spans="1:5" ht="19.5" thickBot="1">
      <c r="A580" s="693" t="s">
        <v>686</v>
      </c>
      <c r="B580" s="694" t="s">
        <v>687</v>
      </c>
      <c r="C580" s="593" t="s">
        <v>244</v>
      </c>
      <c r="D580" s="605"/>
      <c r="E580" s="595"/>
    </row>
    <row r="581" spans="1:5" ht="18.75">
      <c r="A581" s="687" t="s">
        <v>688</v>
      </c>
      <c r="B581" s="688" t="s">
        <v>689</v>
      </c>
      <c r="C581" s="593" t="s">
        <v>244</v>
      </c>
      <c r="D581" s="605"/>
      <c r="E581" s="595"/>
    </row>
    <row r="582" spans="1:5" ht="18.75">
      <c r="A582" s="689" t="s">
        <v>690</v>
      </c>
      <c r="B582" s="690" t="s">
        <v>691</v>
      </c>
      <c r="C582" s="593" t="s">
        <v>244</v>
      </c>
      <c r="D582" s="605"/>
      <c r="E582" s="595"/>
    </row>
    <row r="583" spans="1:5" ht="18.75">
      <c r="A583" s="689" t="s">
        <v>692</v>
      </c>
      <c r="B583" s="690" t="s">
        <v>693</v>
      </c>
      <c r="C583" s="593" t="s">
        <v>244</v>
      </c>
      <c r="D583" s="605"/>
      <c r="E583" s="595"/>
    </row>
    <row r="584" spans="1:5" ht="18.75">
      <c r="A584" s="689" t="s">
        <v>694</v>
      </c>
      <c r="B584" s="690" t="s">
        <v>695</v>
      </c>
      <c r="C584" s="593" t="s">
        <v>244</v>
      </c>
      <c r="D584" s="605"/>
      <c r="E584" s="595"/>
    </row>
    <row r="585" spans="1:5" ht="19.5">
      <c r="A585" s="689" t="s">
        <v>696</v>
      </c>
      <c r="B585" s="691" t="s">
        <v>697</v>
      </c>
      <c r="C585" s="593" t="s">
        <v>244</v>
      </c>
      <c r="D585" s="605"/>
      <c r="E585" s="595"/>
    </row>
    <row r="586" spans="1:5" ht="18.75">
      <c r="A586" s="689" t="s">
        <v>698</v>
      </c>
      <c r="B586" s="690" t="s">
        <v>699</v>
      </c>
      <c r="C586" s="593" t="s">
        <v>244</v>
      </c>
      <c r="D586" s="605"/>
      <c r="E586" s="595"/>
    </row>
    <row r="587" spans="1:5" ht="19.5" thickBot="1">
      <c r="A587" s="693" t="s">
        <v>700</v>
      </c>
      <c r="B587" s="694" t="s">
        <v>701</v>
      </c>
      <c r="C587" s="593" t="s">
        <v>244</v>
      </c>
      <c r="D587" s="605"/>
      <c r="E587" s="595"/>
    </row>
    <row r="588" spans="1:5" ht="18.75">
      <c r="A588" s="687" t="s">
        <v>702</v>
      </c>
      <c r="B588" s="688" t="s">
        <v>703</v>
      </c>
      <c r="C588" s="593" t="s">
        <v>244</v>
      </c>
      <c r="D588" s="605"/>
      <c r="E588" s="595"/>
    </row>
    <row r="589" spans="1:5" ht="18.75">
      <c r="A589" s="689" t="s">
        <v>704</v>
      </c>
      <c r="B589" s="690" t="s">
        <v>705</v>
      </c>
      <c r="C589" s="593" t="s">
        <v>244</v>
      </c>
      <c r="D589" s="605"/>
      <c r="E589" s="595"/>
    </row>
    <row r="590" spans="1:5" ht="19.5">
      <c r="A590" s="689" t="s">
        <v>706</v>
      </c>
      <c r="B590" s="691" t="s">
        <v>707</v>
      </c>
      <c r="C590" s="593" t="s">
        <v>244</v>
      </c>
      <c r="D590" s="605"/>
      <c r="E590" s="595"/>
    </row>
    <row r="591" spans="1:5" ht="19.5" thickBot="1">
      <c r="A591" s="693" t="s">
        <v>708</v>
      </c>
      <c r="B591" s="694" t="s">
        <v>709</v>
      </c>
      <c r="C591" s="593" t="s">
        <v>244</v>
      </c>
      <c r="D591" s="605"/>
      <c r="E591" s="595"/>
    </row>
    <row r="592" spans="1:5" ht="18.75">
      <c r="A592" s="687" t="s">
        <v>710</v>
      </c>
      <c r="B592" s="688" t="s">
        <v>711</v>
      </c>
      <c r="C592" s="593" t="s">
        <v>244</v>
      </c>
      <c r="D592" s="605"/>
      <c r="E592" s="595"/>
    </row>
    <row r="593" spans="1:5" ht="18.75">
      <c r="A593" s="689" t="s">
        <v>712</v>
      </c>
      <c r="B593" s="690" t="s">
        <v>713</v>
      </c>
      <c r="C593" s="593" t="s">
        <v>244</v>
      </c>
      <c r="D593" s="605"/>
      <c r="E593" s="595"/>
    </row>
    <row r="594" spans="1:5" ht="18.75">
      <c r="A594" s="689" t="s">
        <v>714</v>
      </c>
      <c r="B594" s="690" t="s">
        <v>715</v>
      </c>
      <c r="C594" s="593" t="s">
        <v>244</v>
      </c>
      <c r="D594" s="605"/>
      <c r="E594" s="595"/>
    </row>
    <row r="595" spans="1:5" ht="18.75">
      <c r="A595" s="689" t="s">
        <v>716</v>
      </c>
      <c r="B595" s="690" t="s">
        <v>717</v>
      </c>
      <c r="C595" s="593" t="s">
        <v>244</v>
      </c>
      <c r="D595" s="605"/>
      <c r="E595" s="595"/>
    </row>
    <row r="596" spans="1:5" ht="18.75">
      <c r="A596" s="689" t="s">
        <v>718</v>
      </c>
      <c r="B596" s="690" t="s">
        <v>719</v>
      </c>
      <c r="C596" s="593" t="s">
        <v>244</v>
      </c>
      <c r="D596" s="605"/>
      <c r="E596" s="595"/>
    </row>
    <row r="597" spans="1:5" ht="18.75">
      <c r="A597" s="689" t="s">
        <v>720</v>
      </c>
      <c r="B597" s="690" t="s">
        <v>721</v>
      </c>
      <c r="C597" s="593" t="s">
        <v>244</v>
      </c>
      <c r="D597" s="605"/>
      <c r="E597" s="595"/>
    </row>
    <row r="598" spans="1:5" ht="18.75">
      <c r="A598" s="689" t="s">
        <v>722</v>
      </c>
      <c r="B598" s="690" t="s">
        <v>723</v>
      </c>
      <c r="C598" s="593" t="s">
        <v>244</v>
      </c>
      <c r="D598" s="605"/>
      <c r="E598" s="595"/>
    </row>
    <row r="599" spans="1:5" ht="18.75">
      <c r="A599" s="689" t="s">
        <v>724</v>
      </c>
      <c r="B599" s="690" t="s">
        <v>725</v>
      </c>
      <c r="C599" s="593" t="s">
        <v>244</v>
      </c>
      <c r="D599" s="605"/>
      <c r="E599" s="595"/>
    </row>
    <row r="600" spans="1:5" ht="19.5">
      <c r="A600" s="689" t="s">
        <v>726</v>
      </c>
      <c r="B600" s="691" t="s">
        <v>727</v>
      </c>
      <c r="C600" s="593" t="s">
        <v>244</v>
      </c>
      <c r="D600" s="605"/>
      <c r="E600" s="595"/>
    </row>
    <row r="601" spans="1:5" ht="19.5" thickBot="1">
      <c r="A601" s="693" t="s">
        <v>728</v>
      </c>
      <c r="B601" s="694" t="s">
        <v>729</v>
      </c>
      <c r="C601" s="593" t="s">
        <v>244</v>
      </c>
      <c r="D601" s="605"/>
      <c r="E601" s="595"/>
    </row>
    <row r="602" spans="1:5" ht="18.75">
      <c r="A602" s="687" t="s">
        <v>730</v>
      </c>
      <c r="B602" s="688" t="s">
        <v>731</v>
      </c>
      <c r="C602" s="593" t="s">
        <v>244</v>
      </c>
      <c r="D602" s="605"/>
      <c r="E602" s="595"/>
    </row>
    <row r="603" spans="1:5" ht="18.75">
      <c r="A603" s="689" t="s">
        <v>732</v>
      </c>
      <c r="B603" s="690" t="s">
        <v>733</v>
      </c>
      <c r="C603" s="593" t="s">
        <v>244</v>
      </c>
      <c r="D603" s="605"/>
      <c r="E603" s="595"/>
    </row>
    <row r="604" spans="1:5" ht="18.75">
      <c r="A604" s="689" t="s">
        <v>734</v>
      </c>
      <c r="B604" s="690" t="s">
        <v>735</v>
      </c>
      <c r="C604" s="593" t="s">
        <v>244</v>
      </c>
      <c r="D604" s="605"/>
      <c r="E604" s="595"/>
    </row>
    <row r="605" spans="1:5" ht="18.75">
      <c r="A605" s="689" t="s">
        <v>736</v>
      </c>
      <c r="B605" s="690" t="s">
        <v>737</v>
      </c>
      <c r="C605" s="593" t="s">
        <v>244</v>
      </c>
      <c r="D605" s="605"/>
      <c r="E605" s="595"/>
    </row>
    <row r="606" spans="1:5" ht="18.75">
      <c r="A606" s="689" t="s">
        <v>738</v>
      </c>
      <c r="B606" s="690" t="s">
        <v>739</v>
      </c>
      <c r="C606" s="593" t="s">
        <v>244</v>
      </c>
      <c r="D606" s="605"/>
      <c r="E606" s="595"/>
    </row>
    <row r="607" spans="1:5" ht="18.75">
      <c r="A607" s="689" t="s">
        <v>740</v>
      </c>
      <c r="B607" s="690" t="s">
        <v>741</v>
      </c>
      <c r="C607" s="593" t="s">
        <v>244</v>
      </c>
      <c r="D607" s="605"/>
      <c r="E607" s="595"/>
    </row>
    <row r="608" spans="1:5" ht="18.75">
      <c r="A608" s="689" t="s">
        <v>742</v>
      </c>
      <c r="B608" s="690" t="s">
        <v>743</v>
      </c>
      <c r="C608" s="593" t="s">
        <v>244</v>
      </c>
      <c r="D608" s="605"/>
      <c r="E608" s="595"/>
    </row>
    <row r="609" spans="1:5" ht="18.75">
      <c r="A609" s="689" t="s">
        <v>744</v>
      </c>
      <c r="B609" s="690" t="s">
        <v>745</v>
      </c>
      <c r="C609" s="593" t="s">
        <v>244</v>
      </c>
      <c r="D609" s="605"/>
      <c r="E609" s="595"/>
    </row>
    <row r="610" spans="1:5" ht="18.75">
      <c r="A610" s="689" t="s">
        <v>746</v>
      </c>
      <c r="B610" s="690" t="s">
        <v>1595</v>
      </c>
      <c r="C610" s="593" t="s">
        <v>244</v>
      </c>
      <c r="D610" s="605"/>
      <c r="E610" s="595"/>
    </row>
    <row r="611" spans="1:5" ht="18.75">
      <c r="A611" s="689" t="s">
        <v>1596</v>
      </c>
      <c r="B611" s="690" t="s">
        <v>1597</v>
      </c>
      <c r="C611" s="593" t="s">
        <v>244</v>
      </c>
      <c r="D611" s="605"/>
      <c r="E611" s="595"/>
    </row>
    <row r="612" spans="1:5" ht="18.75">
      <c r="A612" s="689" t="s">
        <v>1598</v>
      </c>
      <c r="B612" s="690" t="s">
        <v>1599</v>
      </c>
      <c r="C612" s="593" t="s">
        <v>244</v>
      </c>
      <c r="D612" s="605"/>
      <c r="E612" s="595"/>
    </row>
    <row r="613" spans="1:5" ht="18.75">
      <c r="A613" s="689" t="s">
        <v>1600</v>
      </c>
      <c r="B613" s="690" t="s">
        <v>1601</v>
      </c>
      <c r="C613" s="593" t="s">
        <v>244</v>
      </c>
      <c r="D613" s="605"/>
      <c r="E613" s="595"/>
    </row>
    <row r="614" spans="1:5" ht="18.75">
      <c r="A614" s="689" t="s">
        <v>1602</v>
      </c>
      <c r="B614" s="690" t="s">
        <v>1603</v>
      </c>
      <c r="C614" s="593" t="s">
        <v>244</v>
      </c>
      <c r="D614" s="605"/>
      <c r="E614" s="595"/>
    </row>
    <row r="615" spans="1:5" ht="18.75">
      <c r="A615" s="689" t="s">
        <v>1604</v>
      </c>
      <c r="B615" s="690" t="s">
        <v>1605</v>
      </c>
      <c r="C615" s="593" t="s">
        <v>244</v>
      </c>
      <c r="D615" s="605"/>
      <c r="E615" s="595"/>
    </row>
    <row r="616" spans="1:5" ht="18.75">
      <c r="A616" s="689" t="s">
        <v>1606</v>
      </c>
      <c r="B616" s="690" t="s">
        <v>1607</v>
      </c>
      <c r="C616" s="593" t="s">
        <v>244</v>
      </c>
      <c r="D616" s="605"/>
      <c r="E616" s="595"/>
    </row>
    <row r="617" spans="1:5" ht="18.75">
      <c r="A617" s="689" t="s">
        <v>1608</v>
      </c>
      <c r="B617" s="690" t="s">
        <v>1609</v>
      </c>
      <c r="C617" s="593" t="s">
        <v>244</v>
      </c>
      <c r="D617" s="605"/>
      <c r="E617" s="595"/>
    </row>
    <row r="618" spans="1:5" ht="18.75">
      <c r="A618" s="689" t="s">
        <v>1610</v>
      </c>
      <c r="B618" s="690" t="s">
        <v>1611</v>
      </c>
      <c r="C618" s="593" t="s">
        <v>244</v>
      </c>
      <c r="D618" s="605"/>
      <c r="E618" s="595"/>
    </row>
    <row r="619" spans="1:5" ht="18.75">
      <c r="A619" s="689" t="s">
        <v>1612</v>
      </c>
      <c r="B619" s="690" t="s">
        <v>1613</v>
      </c>
      <c r="C619" s="593" t="s">
        <v>244</v>
      </c>
      <c r="D619" s="605"/>
      <c r="E619" s="595"/>
    </row>
    <row r="620" spans="1:5" ht="18.75">
      <c r="A620" s="689" t="s">
        <v>1614</v>
      </c>
      <c r="B620" s="690" t="s">
        <v>1615</v>
      </c>
      <c r="C620" s="593" t="s">
        <v>244</v>
      </c>
      <c r="D620" s="605"/>
      <c r="E620" s="595"/>
    </row>
    <row r="621" spans="1:5" ht="18.75">
      <c r="A621" s="689" t="s">
        <v>1616</v>
      </c>
      <c r="B621" s="690" t="s">
        <v>1617</v>
      </c>
      <c r="C621" s="593" t="s">
        <v>244</v>
      </c>
      <c r="D621" s="605"/>
      <c r="E621" s="595"/>
    </row>
    <row r="622" spans="1:5" ht="18.75">
      <c r="A622" s="689" t="s">
        <v>1618</v>
      </c>
      <c r="B622" s="690" t="s">
        <v>1619</v>
      </c>
      <c r="C622" s="593" t="s">
        <v>244</v>
      </c>
      <c r="D622" s="605"/>
      <c r="E622" s="595"/>
    </row>
    <row r="623" spans="1:5" ht="18.75">
      <c r="A623" s="689" t="s">
        <v>1620</v>
      </c>
      <c r="B623" s="690" t="s">
        <v>1621</v>
      </c>
      <c r="C623" s="593" t="s">
        <v>244</v>
      </c>
      <c r="D623" s="605"/>
      <c r="E623" s="595"/>
    </row>
    <row r="624" spans="1:5" ht="18.75">
      <c r="A624" s="689" t="s">
        <v>1622</v>
      </c>
      <c r="B624" s="690" t="s">
        <v>1623</v>
      </c>
      <c r="C624" s="593" t="s">
        <v>244</v>
      </c>
      <c r="D624" s="605"/>
      <c r="E624" s="595"/>
    </row>
    <row r="625" spans="1:5" ht="18.75">
      <c r="A625" s="689" t="s">
        <v>1624</v>
      </c>
      <c r="B625" s="690" t="s">
        <v>1625</v>
      </c>
      <c r="C625" s="593" t="s">
        <v>244</v>
      </c>
      <c r="D625" s="605"/>
      <c r="E625" s="595"/>
    </row>
    <row r="626" spans="1:5" ht="20.25" thickBot="1">
      <c r="A626" s="693" t="s">
        <v>1626</v>
      </c>
      <c r="B626" s="700" t="s">
        <v>1627</v>
      </c>
      <c r="C626" s="593" t="s">
        <v>244</v>
      </c>
      <c r="D626" s="605"/>
      <c r="E626" s="595"/>
    </row>
    <row r="627" spans="1:5" ht="18.75">
      <c r="A627" s="687" t="s">
        <v>1628</v>
      </c>
      <c r="B627" s="688" t="s">
        <v>1629</v>
      </c>
      <c r="C627" s="593" t="s">
        <v>244</v>
      </c>
      <c r="D627" s="605"/>
      <c r="E627" s="595"/>
    </row>
    <row r="628" spans="1:5" ht="18.75">
      <c r="A628" s="689" t="s">
        <v>1630</v>
      </c>
      <c r="B628" s="690" t="s">
        <v>1631</v>
      </c>
      <c r="C628" s="593" t="s">
        <v>244</v>
      </c>
      <c r="D628" s="605"/>
      <c r="E628" s="595"/>
    </row>
    <row r="629" spans="1:5" ht="18.75">
      <c r="A629" s="689" t="s">
        <v>1632</v>
      </c>
      <c r="B629" s="690" t="s">
        <v>1633</v>
      </c>
      <c r="C629" s="593" t="s">
        <v>244</v>
      </c>
      <c r="D629" s="605"/>
      <c r="E629" s="595"/>
    </row>
    <row r="630" spans="1:5" ht="18.75">
      <c r="A630" s="689" t="s">
        <v>1472</v>
      </c>
      <c r="B630" s="690" t="s">
        <v>1473</v>
      </c>
      <c r="C630" s="593" t="s">
        <v>244</v>
      </c>
      <c r="D630" s="605"/>
      <c r="E630" s="595"/>
    </row>
    <row r="631" spans="1:5" ht="18.75">
      <c r="A631" s="689" t="s">
        <v>1474</v>
      </c>
      <c r="B631" s="690" t="s">
        <v>1475</v>
      </c>
      <c r="C631" s="593" t="s">
        <v>244</v>
      </c>
      <c r="D631" s="605"/>
      <c r="E631" s="595"/>
    </row>
    <row r="632" spans="1:5" ht="18.75">
      <c r="A632" s="689" t="s">
        <v>1476</v>
      </c>
      <c r="B632" s="690" t="s">
        <v>1477</v>
      </c>
      <c r="C632" s="593" t="s">
        <v>244</v>
      </c>
      <c r="D632" s="605"/>
      <c r="E632" s="595"/>
    </row>
    <row r="633" spans="1:5" ht="18.75">
      <c r="A633" s="689" t="s">
        <v>1478</v>
      </c>
      <c r="B633" s="690" t="s">
        <v>1479</v>
      </c>
      <c r="C633" s="593" t="s">
        <v>244</v>
      </c>
      <c r="D633" s="605"/>
      <c r="E633" s="595"/>
    </row>
    <row r="634" spans="1:5" ht="18.75">
      <c r="A634" s="689" t="s">
        <v>1480</v>
      </c>
      <c r="B634" s="690" t="s">
        <v>1481</v>
      </c>
      <c r="C634" s="593" t="s">
        <v>244</v>
      </c>
      <c r="D634" s="605"/>
      <c r="E634" s="595"/>
    </row>
    <row r="635" spans="1:5" ht="18.75">
      <c r="A635" s="689" t="s">
        <v>1482</v>
      </c>
      <c r="B635" s="690" t="s">
        <v>1483</v>
      </c>
      <c r="C635" s="593" t="s">
        <v>244</v>
      </c>
      <c r="D635" s="605"/>
      <c r="E635" s="595"/>
    </row>
    <row r="636" spans="1:5" ht="18.75">
      <c r="A636" s="689" t="s">
        <v>1484</v>
      </c>
      <c r="B636" s="690" t="s">
        <v>1485</v>
      </c>
      <c r="C636" s="593" t="s">
        <v>244</v>
      </c>
      <c r="D636" s="605"/>
      <c r="E636" s="595"/>
    </row>
    <row r="637" spans="1:5" ht="18.75">
      <c r="A637" s="689" t="s">
        <v>1486</v>
      </c>
      <c r="B637" s="690" t="s">
        <v>1487</v>
      </c>
      <c r="C637" s="593" t="s">
        <v>244</v>
      </c>
      <c r="D637" s="605"/>
      <c r="E637" s="595"/>
    </row>
    <row r="638" spans="1:5" ht="18.75">
      <c r="A638" s="689" t="s">
        <v>1488</v>
      </c>
      <c r="B638" s="690" t="s">
        <v>1489</v>
      </c>
      <c r="C638" s="593" t="s">
        <v>244</v>
      </c>
      <c r="D638" s="605"/>
      <c r="E638" s="595"/>
    </row>
    <row r="639" spans="1:5" ht="18.75">
      <c r="A639" s="689" t="s">
        <v>1490</v>
      </c>
      <c r="B639" s="690" t="s">
        <v>1491</v>
      </c>
      <c r="C639" s="593" t="s">
        <v>244</v>
      </c>
      <c r="D639" s="605"/>
      <c r="E639" s="595"/>
    </row>
    <row r="640" spans="1:5" ht="18.75">
      <c r="A640" s="689" t="s">
        <v>1492</v>
      </c>
      <c r="B640" s="690" t="s">
        <v>1493</v>
      </c>
      <c r="C640" s="593" t="s">
        <v>244</v>
      </c>
      <c r="D640" s="605"/>
      <c r="E640" s="595"/>
    </row>
    <row r="641" spans="1:5" ht="18.75">
      <c r="A641" s="689" t="s">
        <v>1494</v>
      </c>
      <c r="B641" s="690" t="s">
        <v>1495</v>
      </c>
      <c r="C641" s="593" t="s">
        <v>244</v>
      </c>
      <c r="D641" s="605"/>
      <c r="E641" s="595"/>
    </row>
    <row r="642" spans="1:5" ht="18.75">
      <c r="A642" s="689" t="s">
        <v>1496</v>
      </c>
      <c r="B642" s="690" t="s">
        <v>1497</v>
      </c>
      <c r="C642" s="593" t="s">
        <v>244</v>
      </c>
      <c r="D642" s="605"/>
      <c r="E642" s="595"/>
    </row>
    <row r="643" spans="1:5" ht="18.75">
      <c r="A643" s="689" t="s">
        <v>1498</v>
      </c>
      <c r="B643" s="690" t="s">
        <v>1499</v>
      </c>
      <c r="C643" s="593" t="s">
        <v>244</v>
      </c>
      <c r="D643" s="605"/>
      <c r="E643" s="595"/>
    </row>
    <row r="644" spans="1:5" ht="18.75">
      <c r="A644" s="689" t="s">
        <v>1500</v>
      </c>
      <c r="B644" s="690" t="s">
        <v>1501</v>
      </c>
      <c r="C644" s="593" t="s">
        <v>244</v>
      </c>
      <c r="D644" s="605"/>
      <c r="E644" s="595"/>
    </row>
    <row r="645" spans="1:5" ht="18.75">
      <c r="A645" s="689" t="s">
        <v>1502</v>
      </c>
      <c r="B645" s="690" t="s">
        <v>1503</v>
      </c>
      <c r="C645" s="593" t="s">
        <v>244</v>
      </c>
      <c r="D645" s="605"/>
      <c r="E645" s="595"/>
    </row>
    <row r="646" spans="1:5" ht="18.75">
      <c r="A646" s="689" t="s">
        <v>1504</v>
      </c>
      <c r="B646" s="690" t="s">
        <v>1505</v>
      </c>
      <c r="C646" s="593" t="s">
        <v>244</v>
      </c>
      <c r="D646" s="605"/>
      <c r="E646" s="595"/>
    </row>
    <row r="647" spans="1:5" ht="18.75">
      <c r="A647" s="689" t="s">
        <v>1506</v>
      </c>
      <c r="B647" s="690" t="s">
        <v>1507</v>
      </c>
      <c r="C647" s="593" t="s">
        <v>244</v>
      </c>
      <c r="D647" s="605"/>
      <c r="E647" s="595"/>
    </row>
    <row r="648" spans="1:5" ht="19.5" thickBot="1">
      <c r="A648" s="693" t="s">
        <v>1508</v>
      </c>
      <c r="B648" s="694" t="s">
        <v>1509</v>
      </c>
      <c r="C648" s="593" t="s">
        <v>244</v>
      </c>
      <c r="D648" s="605"/>
      <c r="E648" s="595"/>
    </row>
    <row r="649" spans="1:5" ht="18.75">
      <c r="A649" s="687" t="s">
        <v>1510</v>
      </c>
      <c r="B649" s="688" t="s">
        <v>1511</v>
      </c>
      <c r="C649" s="593" t="s">
        <v>244</v>
      </c>
      <c r="D649" s="605"/>
      <c r="E649" s="595"/>
    </row>
    <row r="650" spans="1:5" ht="18.75">
      <c r="A650" s="689" t="s">
        <v>1512</v>
      </c>
      <c r="B650" s="690" t="s">
        <v>1513</v>
      </c>
      <c r="C650" s="593" t="s">
        <v>244</v>
      </c>
      <c r="D650" s="605"/>
      <c r="E650" s="595"/>
    </row>
    <row r="651" spans="1:5" ht="18.75">
      <c r="A651" s="689" t="s">
        <v>1514</v>
      </c>
      <c r="B651" s="690" t="s">
        <v>1515</v>
      </c>
      <c r="C651" s="593" t="s">
        <v>244</v>
      </c>
      <c r="D651" s="605"/>
      <c r="E651" s="595"/>
    </row>
    <row r="652" spans="1:5" ht="18.75">
      <c r="A652" s="689" t="s">
        <v>1516</v>
      </c>
      <c r="B652" s="690" t="s">
        <v>1517</v>
      </c>
      <c r="C652" s="593" t="s">
        <v>244</v>
      </c>
      <c r="D652" s="605"/>
      <c r="E652" s="595"/>
    </row>
    <row r="653" spans="1:5" ht="18.75">
      <c r="A653" s="689" t="s">
        <v>1518</v>
      </c>
      <c r="B653" s="690" t="s">
        <v>1519</v>
      </c>
      <c r="C653" s="593" t="s">
        <v>244</v>
      </c>
      <c r="D653" s="605"/>
      <c r="E653" s="595"/>
    </row>
    <row r="654" spans="1:5" ht="18.75">
      <c r="A654" s="689" t="s">
        <v>1520</v>
      </c>
      <c r="B654" s="690" t="s">
        <v>1521</v>
      </c>
      <c r="C654" s="593" t="s">
        <v>244</v>
      </c>
      <c r="D654" s="605"/>
      <c r="E654" s="595"/>
    </row>
    <row r="655" spans="1:5" ht="18.75">
      <c r="A655" s="689" t="s">
        <v>1522</v>
      </c>
      <c r="B655" s="690" t="s">
        <v>1523</v>
      </c>
      <c r="C655" s="593" t="s">
        <v>244</v>
      </c>
      <c r="D655" s="605"/>
      <c r="E655" s="595"/>
    </row>
    <row r="656" spans="1:5" ht="18.75">
      <c r="A656" s="689" t="s">
        <v>1524</v>
      </c>
      <c r="B656" s="690" t="s">
        <v>1525</v>
      </c>
      <c r="C656" s="593" t="s">
        <v>244</v>
      </c>
      <c r="D656" s="605"/>
      <c r="E656" s="595"/>
    </row>
    <row r="657" spans="1:5" ht="18.75">
      <c r="A657" s="689" t="s">
        <v>1526</v>
      </c>
      <c r="B657" s="690" t="s">
        <v>1527</v>
      </c>
      <c r="C657" s="593" t="s">
        <v>244</v>
      </c>
      <c r="D657" s="605"/>
      <c r="E657" s="595"/>
    </row>
    <row r="658" spans="1:5" ht="19.5">
      <c r="A658" s="689" t="s">
        <v>1528</v>
      </c>
      <c r="B658" s="691" t="s">
        <v>1529</v>
      </c>
      <c r="C658" s="593" t="s">
        <v>244</v>
      </c>
      <c r="D658" s="605"/>
      <c r="E658" s="595"/>
    </row>
    <row r="659" spans="1:5" ht="19.5" thickBot="1">
      <c r="A659" s="693" t="s">
        <v>1530</v>
      </c>
      <c r="B659" s="694" t="s">
        <v>1531</v>
      </c>
      <c r="C659" s="593" t="s">
        <v>244</v>
      </c>
      <c r="D659" s="605"/>
      <c r="E659" s="595"/>
    </row>
    <row r="660" spans="1:5" ht="18.75">
      <c r="A660" s="687" t="s">
        <v>1532</v>
      </c>
      <c r="B660" s="688" t="s">
        <v>1533</v>
      </c>
      <c r="C660" s="593" t="s">
        <v>244</v>
      </c>
      <c r="D660" s="605"/>
      <c r="E660" s="595"/>
    </row>
    <row r="661" spans="1:5" ht="18.75">
      <c r="A661" s="689" t="s">
        <v>1534</v>
      </c>
      <c r="B661" s="690" t="s">
        <v>1535</v>
      </c>
      <c r="C661" s="593" t="s">
        <v>244</v>
      </c>
      <c r="D661" s="605"/>
      <c r="E661" s="595"/>
    </row>
    <row r="662" spans="1:5" ht="18.75">
      <c r="A662" s="689" t="s">
        <v>1536</v>
      </c>
      <c r="B662" s="690" t="s">
        <v>1537</v>
      </c>
      <c r="C662" s="593" t="s">
        <v>244</v>
      </c>
      <c r="D662" s="605"/>
      <c r="E662" s="595"/>
    </row>
    <row r="663" spans="1:5" ht="18.75">
      <c r="A663" s="689" t="s">
        <v>1538</v>
      </c>
      <c r="B663" s="690" t="s">
        <v>1539</v>
      </c>
      <c r="C663" s="593" t="s">
        <v>244</v>
      </c>
      <c r="D663" s="605"/>
      <c r="E663" s="595"/>
    </row>
    <row r="664" spans="1:5" ht="20.25" thickBot="1">
      <c r="A664" s="693" t="s">
        <v>1540</v>
      </c>
      <c r="B664" s="700" t="s">
        <v>1541</v>
      </c>
      <c r="C664" s="593" t="s">
        <v>244</v>
      </c>
      <c r="D664" s="605"/>
      <c r="E664" s="595"/>
    </row>
    <row r="665" spans="1:5" ht="18.75">
      <c r="A665" s="687" t="s">
        <v>1542</v>
      </c>
      <c r="B665" s="688" t="s">
        <v>1543</v>
      </c>
      <c r="C665" s="593" t="s">
        <v>244</v>
      </c>
      <c r="D665" s="605"/>
      <c r="E665" s="595"/>
    </row>
    <row r="666" spans="1:5" ht="18.75">
      <c r="A666" s="689" t="s">
        <v>1544</v>
      </c>
      <c r="B666" s="690" t="s">
        <v>1545</v>
      </c>
      <c r="C666" s="593" t="s">
        <v>244</v>
      </c>
      <c r="D666" s="605"/>
      <c r="E666" s="595"/>
    </row>
    <row r="667" spans="1:5" ht="18.75">
      <c r="A667" s="689" t="s">
        <v>1546</v>
      </c>
      <c r="B667" s="690" t="s">
        <v>1547</v>
      </c>
      <c r="C667" s="593" t="s">
        <v>244</v>
      </c>
      <c r="D667" s="605"/>
      <c r="E667" s="595"/>
    </row>
    <row r="668" spans="1:5" ht="18.75">
      <c r="A668" s="689" t="s">
        <v>1548</v>
      </c>
      <c r="B668" s="690" t="s">
        <v>1549</v>
      </c>
      <c r="C668" s="593" t="s">
        <v>244</v>
      </c>
      <c r="D668" s="605"/>
      <c r="E668" s="595"/>
    </row>
    <row r="669" spans="1:5" ht="18.75">
      <c r="A669" s="689" t="s">
        <v>1550</v>
      </c>
      <c r="B669" s="690" t="s">
        <v>1551</v>
      </c>
      <c r="C669" s="593" t="s">
        <v>244</v>
      </c>
      <c r="D669" s="605"/>
      <c r="E669" s="595"/>
    </row>
    <row r="670" spans="1:5" ht="18.75">
      <c r="A670" s="689" t="s">
        <v>1552</v>
      </c>
      <c r="B670" s="690" t="s">
        <v>1553</v>
      </c>
      <c r="C670" s="593" t="s">
        <v>244</v>
      </c>
      <c r="D670" s="605"/>
      <c r="E670" s="595"/>
    </row>
    <row r="671" spans="1:5" ht="18.75">
      <c r="A671" s="689" t="s">
        <v>1554</v>
      </c>
      <c r="B671" s="690" t="s">
        <v>1555</v>
      </c>
      <c r="C671" s="593" t="s">
        <v>244</v>
      </c>
      <c r="D671" s="605"/>
      <c r="E671" s="595"/>
    </row>
    <row r="672" spans="1:5" ht="18.75">
      <c r="A672" s="689" t="s">
        <v>1556</v>
      </c>
      <c r="B672" s="690" t="s">
        <v>1557</v>
      </c>
      <c r="C672" s="593" t="s">
        <v>244</v>
      </c>
      <c r="D672" s="605"/>
      <c r="E672" s="595"/>
    </row>
    <row r="673" spans="1:5" ht="18.75">
      <c r="A673" s="689" t="s">
        <v>1558</v>
      </c>
      <c r="B673" s="690" t="s">
        <v>1559</v>
      </c>
      <c r="C673" s="593" t="s">
        <v>244</v>
      </c>
      <c r="D673" s="605"/>
      <c r="E673" s="595"/>
    </row>
    <row r="674" spans="1:5" ht="18.75">
      <c r="A674" s="689" t="s">
        <v>1560</v>
      </c>
      <c r="B674" s="690" t="s">
        <v>1561</v>
      </c>
      <c r="C674" s="593" t="s">
        <v>244</v>
      </c>
      <c r="D674" s="605"/>
      <c r="E674" s="595"/>
    </row>
    <row r="675" spans="1:5" ht="20.25" thickBot="1">
      <c r="A675" s="693" t="s">
        <v>1562</v>
      </c>
      <c r="B675" s="700" t="s">
        <v>1563</v>
      </c>
      <c r="C675" s="593" t="s">
        <v>244</v>
      </c>
      <c r="D675" s="605"/>
      <c r="E675" s="595"/>
    </row>
    <row r="676" spans="1:5" ht="18.75">
      <c r="A676" s="687" t="s">
        <v>1564</v>
      </c>
      <c r="B676" s="688" t="s">
        <v>1565</v>
      </c>
      <c r="C676" s="593" t="s">
        <v>244</v>
      </c>
      <c r="D676" s="605"/>
      <c r="E676" s="595"/>
    </row>
    <row r="677" spans="1:5" ht="18.75">
      <c r="A677" s="689" t="s">
        <v>1566</v>
      </c>
      <c r="B677" s="690" t="s">
        <v>1567</v>
      </c>
      <c r="C677" s="593" t="s">
        <v>244</v>
      </c>
      <c r="D677" s="605"/>
      <c r="E677" s="595"/>
    </row>
    <row r="678" spans="1:5" ht="18.75">
      <c r="A678" s="689" t="s">
        <v>1568</v>
      </c>
      <c r="B678" s="690" t="s">
        <v>1569</v>
      </c>
      <c r="C678" s="593" t="s">
        <v>244</v>
      </c>
      <c r="D678" s="605"/>
      <c r="E678" s="595"/>
    </row>
    <row r="679" spans="1:5" ht="18.75">
      <c r="A679" s="689" t="s">
        <v>1570</v>
      </c>
      <c r="B679" s="690" t="s">
        <v>1571</v>
      </c>
      <c r="C679" s="593" t="s">
        <v>244</v>
      </c>
      <c r="D679" s="605"/>
      <c r="E679" s="595"/>
    </row>
    <row r="680" spans="1:5" ht="18.75">
      <c r="A680" s="689" t="s">
        <v>1572</v>
      </c>
      <c r="B680" s="690" t="s">
        <v>1573</v>
      </c>
      <c r="C680" s="593" t="s">
        <v>244</v>
      </c>
      <c r="D680" s="605"/>
      <c r="E680" s="595"/>
    </row>
    <row r="681" spans="1:5" ht="18.75">
      <c r="A681" s="689" t="s">
        <v>1574</v>
      </c>
      <c r="B681" s="690" t="s">
        <v>1575</v>
      </c>
      <c r="C681" s="593" t="s">
        <v>244</v>
      </c>
      <c r="D681" s="605"/>
      <c r="E681" s="595"/>
    </row>
    <row r="682" spans="1:5" ht="18.75">
      <c r="A682" s="689" t="s">
        <v>1576</v>
      </c>
      <c r="B682" s="690" t="s">
        <v>1577</v>
      </c>
      <c r="C682" s="593" t="s">
        <v>244</v>
      </c>
      <c r="D682" s="605"/>
      <c r="E682" s="595"/>
    </row>
    <row r="683" spans="1:5" ht="18.75">
      <c r="A683" s="689" t="s">
        <v>1578</v>
      </c>
      <c r="B683" s="690" t="s">
        <v>1579</v>
      </c>
      <c r="C683" s="593" t="s">
        <v>244</v>
      </c>
      <c r="D683" s="605"/>
      <c r="E683" s="595"/>
    </row>
    <row r="684" spans="1:5" ht="18.75">
      <c r="A684" s="689" t="s">
        <v>1580</v>
      </c>
      <c r="B684" s="690" t="s">
        <v>1581</v>
      </c>
      <c r="C684" s="593" t="s">
        <v>244</v>
      </c>
      <c r="D684" s="605"/>
      <c r="E684" s="595"/>
    </row>
    <row r="685" spans="1:5" ht="20.25" thickBot="1">
      <c r="A685" s="693" t="s">
        <v>1582</v>
      </c>
      <c r="B685" s="700" t="s">
        <v>1583</v>
      </c>
      <c r="C685" s="593" t="s">
        <v>244</v>
      </c>
      <c r="D685" s="605"/>
      <c r="E685" s="595"/>
    </row>
    <row r="686" spans="1:5" ht="18.75">
      <c r="A686" s="687" t="s">
        <v>1584</v>
      </c>
      <c r="B686" s="688" t="s">
        <v>1585</v>
      </c>
      <c r="C686" s="593" t="s">
        <v>244</v>
      </c>
      <c r="D686" s="605"/>
      <c r="E686" s="595"/>
    </row>
    <row r="687" spans="1:5" ht="18.75">
      <c r="A687" s="689" t="s">
        <v>1586</v>
      </c>
      <c r="B687" s="690" t="s">
        <v>1587</v>
      </c>
      <c r="C687" s="593" t="s">
        <v>244</v>
      </c>
      <c r="D687" s="605"/>
      <c r="E687" s="595"/>
    </row>
    <row r="688" spans="1:5" ht="18.75">
      <c r="A688" s="689" t="s">
        <v>1588</v>
      </c>
      <c r="B688" s="690" t="s">
        <v>1589</v>
      </c>
      <c r="C688" s="593" t="s">
        <v>244</v>
      </c>
      <c r="D688" s="605"/>
      <c r="E688" s="595"/>
    </row>
    <row r="689" spans="1:5" ht="18.75">
      <c r="A689" s="689" t="s">
        <v>1590</v>
      </c>
      <c r="B689" s="690" t="s">
        <v>1591</v>
      </c>
      <c r="C689" s="593" t="s">
        <v>244</v>
      </c>
      <c r="D689" s="605"/>
      <c r="E689" s="595"/>
    </row>
    <row r="690" spans="1:5" ht="20.25" thickBot="1">
      <c r="A690" s="693" t="s">
        <v>1592</v>
      </c>
      <c r="B690" s="700" t="s">
        <v>1593</v>
      </c>
      <c r="C690" s="593" t="s">
        <v>244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1673</v>
      </c>
      <c r="B692" s="703" t="s">
        <v>1672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user75767</cp:lastModifiedBy>
  <cp:lastPrinted>2013-12-30T07:01:00Z</cp:lastPrinted>
  <dcterms:created xsi:type="dcterms:W3CDTF">1997-12-10T11:54:07Z</dcterms:created>
  <dcterms:modified xsi:type="dcterms:W3CDTF">2015-10-01T11:47:32Z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